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3.9\Users\PMI\Desktop\LICITAÇÃO\LICITAÇÃO 2022\ELETRÔNICO\PE xxx- 2508-22- Prestação de Serviços mão de obra - Educação\"/>
    </mc:Choice>
  </mc:AlternateContent>
  <bookViews>
    <workbookView xWindow="0" yWindow="0" windowWidth="20490" windowHeight="7755" tabRatio="847" firstSheet="2" activeTab="5"/>
  </bookViews>
  <sheets>
    <sheet name="C.C MO Merendeira" sheetId="1" r:id="rId1"/>
    <sheet name="C.C Mo NUTRIÇÃO" sheetId="2" r:id="rId2"/>
    <sheet name="COORDENADOR" sheetId="3" r:id="rId3"/>
    <sheet name="Anexo III - Planilha 6" sheetId="6" r:id="rId4"/>
    <sheet name="Anexos III - Plan. 7 8 e 9" sheetId="5" r:id="rId5"/>
    <sheet name="Anexo III - Planilha 6 (SEM $)" sheetId="8" r:id="rId6"/>
  </sheets>
  <definedNames>
    <definedName name="_1Excel_BuiltIn_Print_Area_1_1" localSheetId="1">#REF!</definedName>
    <definedName name="_1Excel_BuiltIn_Print_Area_1_1">#REF!</definedName>
    <definedName name="_xlnm.Print_Area" localSheetId="0">'C.C MO Merendeira'!$A$1:$D$169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</definedNames>
  <calcPr calcId="152511"/>
  <fileRecoveryPr repairLoad="1"/>
</workbook>
</file>

<file path=xl/calcChain.xml><?xml version="1.0" encoding="utf-8"?>
<calcChain xmlns="http://schemas.openxmlformats.org/spreadsheetml/2006/main">
  <c r="B8" i="5" l="1"/>
  <c r="F30" i="8" l="1"/>
  <c r="F28" i="8"/>
  <c r="E33" i="8"/>
  <c r="E31" i="8"/>
  <c r="E30" i="8"/>
  <c r="E29" i="8"/>
  <c r="E28" i="8"/>
  <c r="E27" i="8"/>
  <c r="F27" i="8" s="1"/>
  <c r="E26" i="8"/>
  <c r="E25" i="8"/>
  <c r="E24" i="8"/>
  <c r="E23" i="8"/>
  <c r="F23" i="8" s="1"/>
  <c r="E22" i="8"/>
  <c r="F22" i="8" s="1"/>
  <c r="E21" i="8"/>
  <c r="F21" i="8" s="1"/>
  <c r="E20" i="8"/>
  <c r="F20" i="8" s="1"/>
  <c r="E19" i="8"/>
  <c r="F19" i="8" s="1"/>
  <c r="E18" i="8"/>
  <c r="E17" i="8"/>
  <c r="F17" i="8" s="1"/>
  <c r="E16" i="8"/>
  <c r="F16" i="8" s="1"/>
  <c r="E15" i="8"/>
  <c r="F15" i="8" s="1"/>
  <c r="E14" i="8"/>
  <c r="F13" i="8"/>
  <c r="E12" i="8"/>
  <c r="F12" i="8" s="1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A36" i="6" l="1"/>
  <c r="A35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F18" i="5" l="1"/>
  <c r="C324" i="3"/>
  <c r="C326" i="3" s="1"/>
  <c r="C292" i="3"/>
  <c r="C298" i="3" s="1"/>
  <c r="C283" i="3"/>
  <c r="C282" i="3"/>
  <c r="C267" i="3"/>
  <c r="C257" i="3"/>
  <c r="C285" i="3" s="1"/>
  <c r="C241" i="3"/>
  <c r="C337" i="3" s="1"/>
  <c r="B240" i="3"/>
  <c r="B239" i="3"/>
  <c r="B238" i="3"/>
  <c r="B237" i="3"/>
  <c r="C210" i="3"/>
  <c r="C218" i="3" s="1"/>
  <c r="C197" i="3"/>
  <c r="C199" i="3" s="1"/>
  <c r="B197" i="3"/>
  <c r="A197" i="3"/>
  <c r="B196" i="3"/>
  <c r="A196" i="3"/>
  <c r="C165" i="3"/>
  <c r="C154" i="3"/>
  <c r="C152" i="3"/>
  <c r="C120" i="3"/>
  <c r="C126" i="3" s="1"/>
  <c r="C111" i="3"/>
  <c r="C110" i="3"/>
  <c r="C95" i="3"/>
  <c r="C85" i="3"/>
  <c r="C103" i="3" s="1"/>
  <c r="C69" i="3"/>
  <c r="C38" i="3"/>
  <c r="C46" i="3" s="1"/>
  <c r="C324" i="2"/>
  <c r="C326" i="2" s="1"/>
  <c r="C292" i="2"/>
  <c r="C298" i="2" s="1"/>
  <c r="C283" i="2"/>
  <c r="C282" i="2"/>
  <c r="C267" i="2"/>
  <c r="C257" i="2"/>
  <c r="C275" i="2" s="1"/>
  <c r="C241" i="2"/>
  <c r="C337" i="2" s="1"/>
  <c r="B240" i="2"/>
  <c r="B239" i="2"/>
  <c r="B238" i="2"/>
  <c r="B237" i="2"/>
  <c r="C210" i="2"/>
  <c r="C218" i="2" s="1"/>
  <c r="D295" i="2" s="1"/>
  <c r="C199" i="2"/>
  <c r="B197" i="2"/>
  <c r="A197" i="2"/>
  <c r="B196" i="2"/>
  <c r="A196" i="2"/>
  <c r="C152" i="2"/>
  <c r="C154" i="2" s="1"/>
  <c r="C120" i="2"/>
  <c r="C111" i="2"/>
  <c r="C110" i="2"/>
  <c r="C95" i="2"/>
  <c r="C85" i="2"/>
  <c r="C133" i="2" s="1"/>
  <c r="C69" i="2"/>
  <c r="C165" i="2" s="1"/>
  <c r="C38" i="2"/>
  <c r="C46" i="2" s="1"/>
  <c r="C325" i="1"/>
  <c r="C323" i="1"/>
  <c r="C291" i="1"/>
  <c r="D291" i="1" s="1"/>
  <c r="C284" i="1"/>
  <c r="C282" i="1"/>
  <c r="C281" i="1"/>
  <c r="C266" i="1"/>
  <c r="C256" i="1"/>
  <c r="C274" i="1" s="1"/>
  <c r="C240" i="1"/>
  <c r="C336" i="1" s="1"/>
  <c r="B239" i="1"/>
  <c r="B238" i="1"/>
  <c r="B237" i="1"/>
  <c r="B236" i="1"/>
  <c r="C209" i="1"/>
  <c r="C217" i="1" s="1"/>
  <c r="C196" i="1"/>
  <c r="B196" i="1"/>
  <c r="A196" i="1"/>
  <c r="C195" i="1"/>
  <c r="B195" i="1"/>
  <c r="A195" i="1"/>
  <c r="C153" i="1"/>
  <c r="C155" i="1" s="1"/>
  <c r="C121" i="1"/>
  <c r="C127" i="1" s="1"/>
  <c r="C112" i="1"/>
  <c r="C111" i="1"/>
  <c r="C96" i="1"/>
  <c r="C86" i="1"/>
  <c r="C134" i="1" s="1"/>
  <c r="C70" i="1"/>
  <c r="C165" i="1" s="1"/>
  <c r="C27" i="1"/>
  <c r="C304" i="1" l="1"/>
  <c r="D120" i="2"/>
  <c r="D266" i="3"/>
  <c r="D94" i="3"/>
  <c r="D77" i="3"/>
  <c r="D126" i="3"/>
  <c r="C97" i="1"/>
  <c r="C98" i="1" s="1"/>
  <c r="D98" i="1" s="1"/>
  <c r="D135" i="1" s="1"/>
  <c r="C297" i="1"/>
  <c r="D297" i="1" s="1"/>
  <c r="D111" i="3"/>
  <c r="D275" i="2"/>
  <c r="C287" i="3"/>
  <c r="C308" i="3" s="1"/>
  <c r="D110" i="2"/>
  <c r="C276" i="2"/>
  <c r="C307" i="2" s="1"/>
  <c r="C163" i="1"/>
  <c r="D85" i="1"/>
  <c r="D110" i="1"/>
  <c r="D112" i="1"/>
  <c r="D111" i="2"/>
  <c r="C275" i="1"/>
  <c r="C306" i="1" s="1"/>
  <c r="D274" i="1"/>
  <c r="D266" i="1"/>
  <c r="D285" i="3"/>
  <c r="D296" i="1"/>
  <c r="D249" i="1"/>
  <c r="C223" i="1"/>
  <c r="C230" i="1" s="1"/>
  <c r="C335" i="1" s="1"/>
  <c r="D292" i="1"/>
  <c r="D250" i="1"/>
  <c r="D273" i="1"/>
  <c r="D275" i="1" s="1"/>
  <c r="D306" i="1" s="1"/>
  <c r="D263" i="1"/>
  <c r="D248" i="1"/>
  <c r="C334" i="1"/>
  <c r="D281" i="1"/>
  <c r="D255" i="1"/>
  <c r="D285" i="1"/>
  <c r="D280" i="1"/>
  <c r="D254" i="1"/>
  <c r="D295" i="1"/>
  <c r="D253" i="1"/>
  <c r="D294" i="1"/>
  <c r="D252" i="1"/>
  <c r="D293" i="1"/>
  <c r="D283" i="1"/>
  <c r="D251" i="1"/>
  <c r="D266" i="2"/>
  <c r="D123" i="2"/>
  <c r="D84" i="2"/>
  <c r="D265" i="2"/>
  <c r="C163" i="2"/>
  <c r="D122" i="2"/>
  <c r="D83" i="2"/>
  <c r="D125" i="2"/>
  <c r="D112" i="2"/>
  <c r="D102" i="2"/>
  <c r="D124" i="2"/>
  <c r="D121" i="2"/>
  <c r="D82" i="2"/>
  <c r="C52" i="2"/>
  <c r="C59" i="2" s="1"/>
  <c r="C164" i="2" s="1"/>
  <c r="D81" i="2"/>
  <c r="D80" i="2"/>
  <c r="D109" i="2"/>
  <c r="D94" i="2"/>
  <c r="D79" i="2"/>
  <c r="D93" i="2"/>
  <c r="D78" i="2"/>
  <c r="D114" i="2"/>
  <c r="D92" i="2"/>
  <c r="D77" i="2"/>
  <c r="D282" i="1"/>
  <c r="C335" i="3"/>
  <c r="D294" i="3"/>
  <c r="D255" i="3"/>
  <c r="D254" i="3"/>
  <c r="D293" i="3"/>
  <c r="D284" i="3"/>
  <c r="D292" i="3"/>
  <c r="D282" i="3"/>
  <c r="D256" i="3"/>
  <c r="D253" i="3"/>
  <c r="D281" i="3"/>
  <c r="D252" i="3"/>
  <c r="D251" i="3"/>
  <c r="D120" i="3"/>
  <c r="D286" i="3"/>
  <c r="D250" i="3"/>
  <c r="C231" i="3"/>
  <c r="C336" i="3" s="1"/>
  <c r="D297" i="3"/>
  <c r="D274" i="3"/>
  <c r="D264" i="3"/>
  <c r="D249" i="3"/>
  <c r="D296" i="3"/>
  <c r="D283" i="3"/>
  <c r="D295" i="3"/>
  <c r="D284" i="1"/>
  <c r="C104" i="3"/>
  <c r="C135" i="3" s="1"/>
  <c r="D103" i="3"/>
  <c r="D122" i="1"/>
  <c r="D113" i="1"/>
  <c r="D83" i="1"/>
  <c r="C164" i="1"/>
  <c r="D84" i="1"/>
  <c r="D96" i="1"/>
  <c r="D115" i="1"/>
  <c r="D126" i="1"/>
  <c r="D265" i="1"/>
  <c r="C103" i="2"/>
  <c r="C126" i="2"/>
  <c r="C285" i="2"/>
  <c r="D285" i="2" s="1"/>
  <c r="D93" i="3"/>
  <c r="C113" i="3"/>
  <c r="D113" i="3" s="1"/>
  <c r="D124" i="3"/>
  <c r="D253" i="2"/>
  <c r="D274" i="2"/>
  <c r="D252" i="2"/>
  <c r="D249" i="2"/>
  <c r="D264" i="2"/>
  <c r="D296" i="2"/>
  <c r="D127" i="1"/>
  <c r="C336" i="2"/>
  <c r="D250" i="2"/>
  <c r="D286" i="2"/>
  <c r="D297" i="2"/>
  <c r="D80" i="3"/>
  <c r="D114" i="3"/>
  <c r="C127" i="3"/>
  <c r="D127" i="3" s="1"/>
  <c r="D78" i="1"/>
  <c r="D111" i="1"/>
  <c r="C128" i="1"/>
  <c r="D128" i="1" s="1"/>
  <c r="C267" i="1"/>
  <c r="D267" i="1" s="1"/>
  <c r="D95" i="2"/>
  <c r="D251" i="2"/>
  <c r="D267" i="2"/>
  <c r="D281" i="2"/>
  <c r="C299" i="2"/>
  <c r="D298" i="2"/>
  <c r="D81" i="3"/>
  <c r="D95" i="3"/>
  <c r="D109" i="3"/>
  <c r="D265" i="3"/>
  <c r="C275" i="3"/>
  <c r="D93" i="1"/>
  <c r="C286" i="1"/>
  <c r="C307" i="1" s="1"/>
  <c r="D254" i="2"/>
  <c r="C268" i="2"/>
  <c r="D268" i="2" s="1"/>
  <c r="D82" i="3"/>
  <c r="C96" i="3"/>
  <c r="D96" i="3" s="1"/>
  <c r="D110" i="3"/>
  <c r="D298" i="3"/>
  <c r="D80" i="1"/>
  <c r="D94" i="1"/>
  <c r="D103" i="1"/>
  <c r="D123" i="1"/>
  <c r="C298" i="1"/>
  <c r="D298" i="1" s="1"/>
  <c r="D255" i="2"/>
  <c r="D282" i="2"/>
  <c r="D292" i="2"/>
  <c r="D92" i="3"/>
  <c r="D79" i="3"/>
  <c r="D125" i="3"/>
  <c r="D78" i="3"/>
  <c r="D83" i="3"/>
  <c r="D121" i="3"/>
  <c r="D267" i="3"/>
  <c r="C299" i="3"/>
  <c r="D299" i="3" s="1"/>
  <c r="D81" i="1"/>
  <c r="D95" i="1"/>
  <c r="C104" i="1"/>
  <c r="C114" i="1"/>
  <c r="D124" i="1"/>
  <c r="C96" i="2"/>
  <c r="C113" i="2"/>
  <c r="D256" i="2"/>
  <c r="D283" i="2"/>
  <c r="D293" i="2"/>
  <c r="C52" i="3"/>
  <c r="C59" i="3" s="1"/>
  <c r="C164" i="3" s="1"/>
  <c r="D84" i="3"/>
  <c r="D102" i="3"/>
  <c r="D122" i="3"/>
  <c r="C133" i="3"/>
  <c r="C268" i="3"/>
  <c r="D79" i="1"/>
  <c r="D82" i="1"/>
  <c r="D125" i="1"/>
  <c r="D264" i="1"/>
  <c r="D284" i="2"/>
  <c r="D294" i="2"/>
  <c r="C305" i="2"/>
  <c r="C335" i="2"/>
  <c r="D112" i="3"/>
  <c r="D123" i="3"/>
  <c r="C163" i="3"/>
  <c r="C305" i="3"/>
  <c r="D104" i="3" l="1"/>
  <c r="D135" i="3" s="1"/>
  <c r="D85" i="3"/>
  <c r="D133" i="3" s="1"/>
  <c r="C135" i="1"/>
  <c r="C128" i="3"/>
  <c r="C137" i="3" s="1"/>
  <c r="D97" i="1"/>
  <c r="D276" i="2"/>
  <c r="D307" i="2" s="1"/>
  <c r="C97" i="3"/>
  <c r="C134" i="3" s="1"/>
  <c r="C139" i="3" s="1"/>
  <c r="D287" i="3"/>
  <c r="D308" i="3" s="1"/>
  <c r="C299" i="1"/>
  <c r="D299" i="1" s="1"/>
  <c r="D308" i="1" s="1"/>
  <c r="D128" i="3"/>
  <c r="D137" i="3" s="1"/>
  <c r="C268" i="1"/>
  <c r="C129" i="1"/>
  <c r="C115" i="3"/>
  <c r="C136" i="3" s="1"/>
  <c r="D268" i="3"/>
  <c r="C269" i="3"/>
  <c r="C300" i="2"/>
  <c r="D299" i="2"/>
  <c r="D257" i="2"/>
  <c r="D305" i="2" s="1"/>
  <c r="D113" i="2"/>
  <c r="D115" i="2" s="1"/>
  <c r="D136" i="2" s="1"/>
  <c r="C115" i="2"/>
  <c r="C136" i="2" s="1"/>
  <c r="C300" i="3"/>
  <c r="D287" i="2"/>
  <c r="D308" i="2" s="1"/>
  <c r="C104" i="2"/>
  <c r="C135" i="2" s="1"/>
  <c r="D103" i="2"/>
  <c r="D104" i="2" s="1"/>
  <c r="D135" i="2" s="1"/>
  <c r="D256" i="1"/>
  <c r="D304" i="1" s="1"/>
  <c r="C269" i="2"/>
  <c r="D86" i="1"/>
  <c r="D134" i="1" s="1"/>
  <c r="C127" i="2"/>
  <c r="D127" i="2" s="1"/>
  <c r="D126" i="2"/>
  <c r="C97" i="2"/>
  <c r="D96" i="2"/>
  <c r="C276" i="3"/>
  <c r="C307" i="3" s="1"/>
  <c r="D275" i="3"/>
  <c r="D276" i="3" s="1"/>
  <c r="D307" i="3" s="1"/>
  <c r="D104" i="1"/>
  <c r="D105" i="1" s="1"/>
  <c r="D136" i="1" s="1"/>
  <c r="C105" i="1"/>
  <c r="C136" i="1" s="1"/>
  <c r="C287" i="2"/>
  <c r="C308" i="2" s="1"/>
  <c r="D114" i="1"/>
  <c r="D116" i="1" s="1"/>
  <c r="D137" i="1" s="1"/>
  <c r="C116" i="1"/>
  <c r="C137" i="1" s="1"/>
  <c r="D115" i="3"/>
  <c r="D136" i="3" s="1"/>
  <c r="D257" i="3"/>
  <c r="D305" i="3" s="1"/>
  <c r="D85" i="2"/>
  <c r="D133" i="2" s="1"/>
  <c r="D286" i="1"/>
  <c r="D307" i="1" s="1"/>
  <c r="C308" i="1"/>
  <c r="D97" i="3" l="1"/>
  <c r="D134" i="3" s="1"/>
  <c r="D139" i="3"/>
  <c r="C166" i="3" s="1"/>
  <c r="C167" i="3" s="1"/>
  <c r="D144" i="3" s="1"/>
  <c r="D153" i="3" s="1"/>
  <c r="D269" i="2"/>
  <c r="D306" i="2" s="1"/>
  <c r="C306" i="2"/>
  <c r="C311" i="2" s="1"/>
  <c r="C138" i="1"/>
  <c r="C140" i="1" s="1"/>
  <c r="D129" i="1"/>
  <c r="D138" i="1" s="1"/>
  <c r="D140" i="1" s="1"/>
  <c r="C166" i="1" s="1"/>
  <c r="C167" i="1" s="1"/>
  <c r="C128" i="2"/>
  <c r="D268" i="1"/>
  <c r="D305" i="1" s="1"/>
  <c r="D310" i="1" s="1"/>
  <c r="C337" i="1" s="1"/>
  <c r="C338" i="1" s="1"/>
  <c r="C305" i="1"/>
  <c r="C310" i="1" s="1"/>
  <c r="D300" i="2"/>
  <c r="D309" i="2" s="1"/>
  <c r="C309" i="2"/>
  <c r="C134" i="2"/>
  <c r="D97" i="2"/>
  <c r="D134" i="2" s="1"/>
  <c r="D300" i="3"/>
  <c r="D309" i="3" s="1"/>
  <c r="C309" i="3"/>
  <c r="C306" i="3"/>
  <c r="D269" i="3"/>
  <c r="D306" i="3" s="1"/>
  <c r="C311" i="3" l="1"/>
  <c r="D311" i="2"/>
  <c r="C338" i="2" s="1"/>
  <c r="C339" i="2" s="1"/>
  <c r="D316" i="2" s="1"/>
  <c r="D147" i="3"/>
  <c r="D311" i="3"/>
  <c r="C338" i="3" s="1"/>
  <c r="C339" i="3" s="1"/>
  <c r="D316" i="3" s="1"/>
  <c r="D145" i="1"/>
  <c r="D148" i="3"/>
  <c r="D151" i="3"/>
  <c r="D315" i="1"/>
  <c r="D128" i="2"/>
  <c r="D137" i="2" s="1"/>
  <c r="D139" i="2" s="1"/>
  <c r="C166" i="2" s="1"/>
  <c r="C167" i="2" s="1"/>
  <c r="C137" i="2"/>
  <c r="C139" i="2" s="1"/>
  <c r="D146" i="3"/>
  <c r="D152" i="3"/>
  <c r="D154" i="3" s="1"/>
  <c r="C168" i="3" s="1"/>
  <c r="C169" i="3" s="1"/>
  <c r="D325" i="2" l="1"/>
  <c r="D323" i="2" s="1"/>
  <c r="D325" i="3"/>
  <c r="D318" i="3" s="1"/>
  <c r="D144" i="2"/>
  <c r="D154" i="1"/>
  <c r="D148" i="1" s="1"/>
  <c r="D324" i="1"/>
  <c r="D318" i="2" l="1"/>
  <c r="D319" i="2"/>
  <c r="D324" i="2"/>
  <c r="D326" i="2" s="1"/>
  <c r="C340" i="2" s="1"/>
  <c r="C341" i="2" s="1"/>
  <c r="D320" i="2"/>
  <c r="D320" i="3"/>
  <c r="D324" i="3"/>
  <c r="D326" i="3" s="1"/>
  <c r="C340" i="3" s="1"/>
  <c r="C341" i="3" s="1"/>
  <c r="D323" i="3"/>
  <c r="D319" i="3"/>
  <c r="D149" i="1"/>
  <c r="D323" i="1"/>
  <c r="D325" i="1" s="1"/>
  <c r="C339" i="1" s="1"/>
  <c r="C340" i="1" s="1"/>
  <c r="D318" i="1"/>
  <c r="D317" i="1"/>
  <c r="D319" i="1"/>
  <c r="D147" i="2"/>
  <c r="D322" i="1"/>
  <c r="D152" i="1"/>
  <c r="D147" i="1"/>
  <c r="D153" i="2"/>
  <c r="D148" i="2" s="1"/>
  <c r="D153" i="1"/>
  <c r="D155" i="1" s="1"/>
  <c r="C168" i="1" s="1"/>
  <c r="C169" i="1" s="1"/>
  <c r="D152" i="2"/>
  <c r="D154" i="2" s="1"/>
  <c r="C168" i="2" s="1"/>
  <c r="C169" i="2" s="1"/>
  <c r="D146" i="2" l="1"/>
  <c r="D151" i="2"/>
</calcChain>
</file>

<file path=xl/sharedStrings.xml><?xml version="1.0" encoding="utf-8"?>
<sst xmlns="http://schemas.openxmlformats.org/spreadsheetml/2006/main" count="1689" uniqueCount="345">
  <si>
    <t>Informações Gerais</t>
  </si>
  <si>
    <t>Razão Social:</t>
  </si>
  <si>
    <t>CNPJ:</t>
  </si>
  <si>
    <t xml:space="preserve">Nº do Processo: </t>
  </si>
  <si>
    <t>Licitação nº</t>
  </si>
  <si>
    <t>Dia __/__/__ às __ : __ horas</t>
  </si>
  <si>
    <t>Endereço Comercial:</t>
  </si>
  <si>
    <t>Bairro:</t>
  </si>
  <si>
    <t>Cidade:</t>
  </si>
  <si>
    <t>Estado:</t>
  </si>
  <si>
    <t>CEP:</t>
  </si>
  <si>
    <t>Telefone:</t>
  </si>
  <si>
    <t>Celular</t>
  </si>
  <si>
    <t>Email:</t>
  </si>
  <si>
    <t>Dados Bancários (para emissão de nota de empenho):</t>
  </si>
  <si>
    <t>Representante Legal Qualificado:</t>
  </si>
  <si>
    <t>Identidade:</t>
  </si>
  <si>
    <t>Órgão Expedidor:</t>
  </si>
  <si>
    <t>CPF:</t>
  </si>
  <si>
    <t>Nacionalidade:</t>
  </si>
  <si>
    <t>Qualificação profissional na empresa:</t>
  </si>
  <si>
    <t>Estado Civil: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</si>
  <si>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</si>
  <si>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</si>
  <si>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</si>
  <si>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</si>
  <si>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</si>
  <si>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Itaborai/RJ</t>
  </si>
  <si>
    <t>C</t>
  </si>
  <si>
    <t>Acordo, Convenção ou Sentença em Dissídio Coletivo TEM</t>
  </si>
  <si>
    <t>Sind Aux Esco</t>
  </si>
  <si>
    <t>D</t>
  </si>
  <si>
    <t>Nº. De dias da execução contratual</t>
  </si>
  <si>
    <t>12 meses</t>
  </si>
  <si>
    <t>Tipo de Serviço</t>
  </si>
  <si>
    <t>Unidade de Medida</t>
  </si>
  <si>
    <t xml:space="preserve">Quantidade total a contratar </t>
  </si>
  <si>
    <t>Preparo de Alimentos</t>
  </si>
  <si>
    <t xml:space="preserve">Merendeira </t>
  </si>
  <si>
    <t>Nutricionista</t>
  </si>
  <si>
    <t>Controle e Fiscalização</t>
  </si>
  <si>
    <t>Coordenador de Área</t>
  </si>
  <si>
    <t>Anexo I – A: Mão de Obra Vinculada à Execução Contratual</t>
  </si>
  <si>
    <t>Dados Complementares para Composição dos Custos referente à Mão de Obra</t>
  </si>
  <si>
    <t>Tipo de serviço (mesmo serviço com características distintas)</t>
  </si>
  <si>
    <t>Salário normativo da categoria profissional</t>
  </si>
  <si>
    <t>Categoria profissional (vinculada à execução contratual)</t>
  </si>
  <si>
    <t>Sind Aux Esc</t>
  </si>
  <si>
    <t>Data base da categoria (dia/mês)</t>
  </si>
  <si>
    <t>Módulo 1 – Composição da Remuneração</t>
  </si>
  <si>
    <t>I – Composição da Remuneração</t>
  </si>
  <si>
    <t>Valor (R$)</t>
  </si>
  <si>
    <t>Salário Base para joranada de 44 (h) semanais</t>
  </si>
  <si>
    <t>Adicional de Periculosidade</t>
  </si>
  <si>
    <t>Adicional de Insalubridade</t>
  </si>
  <si>
    <t>Adicional Noturno</t>
  </si>
  <si>
    <t>E</t>
  </si>
  <si>
    <t>Hora Noturna Adicional</t>
  </si>
  <si>
    <t>F</t>
  </si>
  <si>
    <t>Adicional de Hora Extra</t>
  </si>
  <si>
    <t>G</t>
  </si>
  <si>
    <t>Intervalo Intra jornada</t>
  </si>
  <si>
    <t>H</t>
  </si>
  <si>
    <t>Outros (especificar)</t>
  </si>
  <si>
    <t>Total da Remuneração</t>
  </si>
  <si>
    <t>Nota 1)  "A"= Valor do Piso da Categoria (clausula 3 §1° da CCT 2020/2021):</t>
  </si>
  <si>
    <t>Módulo 2 – Benefícios Mensais e Diários</t>
  </si>
  <si>
    <t>II – Benefícios Mensais e Diários</t>
  </si>
  <si>
    <t>Transporte</t>
  </si>
  <si>
    <t>Auxílio alimentação (vales, cestas básicas, etc.)</t>
  </si>
  <si>
    <t xml:space="preserve">Assistência médica, odontológica e familiar </t>
  </si>
  <si>
    <t>Auxílio creche</t>
  </si>
  <si>
    <t>Seguros de vida, invalidez e funeral</t>
  </si>
  <si>
    <t xml:space="preserve">Contribuição Assistencial Patronal  </t>
  </si>
  <si>
    <t>Total de Benefícios Mensais e Diários</t>
  </si>
  <si>
    <t>Nota (1): O valor informado deverá ser o custo real do insumo (descontado o valor eventualmente pago pelo emprego).</t>
  </si>
  <si>
    <t xml:space="preserve">Nota (2) : "A" Cálculo do valor: [(2xVTx22) – (6%xSB)] preço da passagem R$ 3,75; "B" Valor do auxílio-alimentação (clausula 19 da CCT 2020/2021) R$ 18,00 - 10%, sendo que 10% refere-se ao desconto do empregado para alimentação </t>
  </si>
  <si>
    <t>Módulo 3 – Insumos Diversos</t>
  </si>
  <si>
    <t>III – Insumos Diversos mão de obra</t>
  </si>
  <si>
    <t>Uniformes e EPI</t>
  </si>
  <si>
    <t>Materiais</t>
  </si>
  <si>
    <t xml:space="preserve">Equipamentos </t>
  </si>
  <si>
    <t>Total</t>
  </si>
  <si>
    <t>Nota (1): Valores mensais por empregado.</t>
  </si>
  <si>
    <t>Módulo 4 – Encargos Sociais e Trabalhistas, conforme legislação vigente</t>
  </si>
  <si>
    <t>Submódulo 4.1: Encargos Previdenciários e FGTS:</t>
  </si>
  <si>
    <t>4.1 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</si>
  <si>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</si>
  <si>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</si>
  <si>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</si>
  <si>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</si>
  <si>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</si>
  <si>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</si>
  <si>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</si>
  <si>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Seguros Acidente do Trabalho ( SAT = RAT X FAP)</t>
  </si>
  <si>
    <t>SEBRAE</t>
  </si>
  <si>
    <t>Nota (1) – O percentual do INSS deve 0 (zero) no caso de empresa optante pela desoneração da folha de pagamento.</t>
  </si>
  <si>
    <t xml:space="preserve">Nota (3) - Os percentuais dos encargos previdenciários e FGTS são aqueles estabelecidos pela legislação vigente. </t>
  </si>
  <si>
    <t>Nota (2) – Deverá ser encaminhada a cópia da SEFIP/GFIP para fins de comprovação do valor do item G.</t>
  </si>
  <si>
    <t>Nota (4) - Percentuais incidentes sobre a remuneração.</t>
  </si>
  <si>
    <t>Submódulo 4.2: 13º Salário</t>
  </si>
  <si>
    <t>4.2 13º Salário</t>
  </si>
  <si>
    <t>13º Salário</t>
  </si>
  <si>
    <t>Férias</t>
  </si>
  <si>
    <t>Terço Constitucional</t>
  </si>
  <si>
    <t>Subtotal</t>
  </si>
  <si>
    <t>Incidência do Submódulo 4.1. sobre o 13º salário</t>
  </si>
  <si>
    <t>Submódulo 4.3: Afastamento Maternidade</t>
  </si>
  <si>
    <t>4.3 13º Afastamento Maternidade</t>
  </si>
  <si>
    <t>Afastamento Maternidade</t>
  </si>
  <si>
    <t>Incidência do Submódulo 4.1. sobre o afastamento maternidade</t>
  </si>
  <si>
    <t>Submódulo 4.4: Provisão para Rescisão</t>
  </si>
  <si>
    <t>4.4 Provisão para Rescisão</t>
  </si>
  <si>
    <t>Aviso Prévio Indenizado</t>
  </si>
  <si>
    <t>Incidência do FGTS sobre o aviso prévio indenizado</t>
  </si>
  <si>
    <t>Multa do FGTS sobre aviso prévio indenizado</t>
  </si>
  <si>
    <t>Aviso prévio trabalhado</t>
  </si>
  <si>
    <t>Incidência do submódulo 4.1 sobre o aviso prévio trabalhado</t>
  </si>
  <si>
    <t>Multa do FGTS do aviso prévio trabalhado</t>
  </si>
  <si>
    <t>Submódulo 4.5: Custo de Reposição do Profissional Ausente</t>
  </si>
  <si>
    <t>4.5 Composição do Custo de Reposição do Profissional Ausente</t>
  </si>
  <si>
    <t>Férias e terço constitucional</t>
  </si>
  <si>
    <t>Ausência por doença</t>
  </si>
  <si>
    <t>Licença paternidade</t>
  </si>
  <si>
    <t>Ausências legais</t>
  </si>
  <si>
    <t>Ausência por acidente do trabalho</t>
  </si>
  <si>
    <t>Incidência do submódulo 4.1 sobre o custo de reposição</t>
  </si>
  <si>
    <t>Quadro Resumo – Módulo 4: Encargos Sociais e Trabalhistas</t>
  </si>
  <si>
    <t>4. Módulo 4: Encargos Sociais e Trabalhistas</t>
  </si>
  <si>
    <t>4.1</t>
  </si>
  <si>
    <t>Encargos previdenciários, FGTS e outras contribuições</t>
  </si>
  <si>
    <t>4.2</t>
  </si>
  <si>
    <t xml:space="preserve">13º (décimo-terceiro) salário e Férias </t>
  </si>
  <si>
    <t>4.3</t>
  </si>
  <si>
    <t>4.4</t>
  </si>
  <si>
    <t>Custo de Rescisão</t>
  </si>
  <si>
    <t>4.5</t>
  </si>
  <si>
    <t>Custo de Reposição do Profissional Ausente</t>
  </si>
  <si>
    <t>4.6</t>
  </si>
  <si>
    <t>Módulo 5 – Custos Indiretos, Tributos e Lucro</t>
  </si>
  <si>
    <t>Custos Indiretos, Tributos e Lucro</t>
  </si>
  <si>
    <t>Custos Indiretos</t>
  </si>
  <si>
    <t xml:space="preserve">B1. Tributos Federais </t>
  </si>
  <si>
    <t>PIS</t>
  </si>
  <si>
    <t>COFINS</t>
  </si>
  <si>
    <t>CPRB</t>
  </si>
  <si>
    <t>B2. Tributos Estaduais</t>
  </si>
  <si>
    <t xml:space="preserve">B3. Tributos Municipais </t>
  </si>
  <si>
    <t>ISS</t>
  </si>
  <si>
    <t>Total dos Tributos</t>
  </si>
  <si>
    <t>Lucro</t>
  </si>
  <si>
    <t>Nota (1): Não cabe desoneração da folha de pagamentos para este processo devido ao Objeto não ser compatível, por se tratar de mão de obra de merendeira, nutricionista e coordenador de área, conforme Lei 12.546/2011</t>
  </si>
  <si>
    <t xml:space="preserve">Nota (4) BASE DE CÁLCULO DOS TRIBUTOS = (Total do Módulo 1 – Composição da Remuneração + Total do Módulo 2 - Benefícios Mensais e Diários + Total do Módulo 3 – Insumos Diversos + Total do Módulo 4 - Encargos Sociais e Trabalhistas, conforme legislação vigente + Total do Módulo 5 -Custos Indiretos, Tributos e Lucro. </t>
  </si>
  <si>
    <t>A estimativa de lucro utilizada para cálculo dos valores limite derivam de estudos realizados pela Fundação Instituto de Pesquisas (FIA) e correspondem à 6,79% em cenário máximo e 3,90% no cenário de atenção.
Os percentuais de referência ulizados neste módulo 6 foram extraídos do Estudo sobre a Composição dos Custos dos Valores Limites aplicados aos Serviços de Vigilância - produzido pelo MINISTÉRIO DA ECONOMIA SEGES – Caderno Técnico – Vigilância – Distrito Federal 2019 (página 29): Custos Indiretos (CI): 6% -
Lucro antes do Imposto de Renda (L): 6,79%</t>
  </si>
  <si>
    <t>Nota (2):  Custos indiretos, tributos e lucro por empregado.</t>
  </si>
  <si>
    <t>Nota (3): O valor referente a tributos é obtido aplicando-se o percentual sobre o valor do faturamento.</t>
  </si>
  <si>
    <t>Anexo I – B: Quadro-resumo do Custo por Empregado - MERENDEIRA</t>
  </si>
  <si>
    <t>Mão de Obra vinculada à execução contratual (valor por empregado)</t>
  </si>
  <si>
    <t>Módulo 3 – Insumos Diversos (Uniformes, materiais, equip. e outros)</t>
  </si>
  <si>
    <t>Módulo 4 – Encargos Sociais e Trabalhistas</t>
  </si>
  <si>
    <t>Subtotal (A + B + C + D)</t>
  </si>
  <si>
    <t>Valor Mensal por Empregado:</t>
  </si>
  <si>
    <t>PLANILHA 2 DO ANEXO IV Processo 876/2021 - CUSTO MÃO DE OBRA PARA NUTRICIONISTA</t>
  </si>
  <si>
    <t>Nº. de dias da execução contratual</t>
  </si>
  <si>
    <t>180 dias</t>
  </si>
  <si>
    <t>Trabalhadores nas Empresas de Asseio e Conservação</t>
  </si>
  <si>
    <t>III – Insumos Diversos</t>
  </si>
  <si>
    <t>13º (décimo-terceiro) salário</t>
  </si>
  <si>
    <t>Nota (1):  No caso de empresa optante pela desoneração da folha de pagamento, a CPRB deve ser preenchida com a alíquota prevista em lei para a atividade em pauta.</t>
  </si>
  <si>
    <t>Anexo I – B: Quadro-resumo do Custo por Empregado</t>
  </si>
  <si>
    <t>PLANILHA 1 DO ANEXO IV Processo 876/2021 - CUSTO MÃO DE OBRA PARA MERENDEIRA</t>
  </si>
  <si>
    <t>até 180 dias</t>
  </si>
  <si>
    <t>Salário Base para joranada de 30 (h) semanais</t>
  </si>
  <si>
    <t>Submódulo 4.2: 13º Salário/Férias e Terço constitucional</t>
  </si>
  <si>
    <t>Terço Constitucional de férias</t>
  </si>
  <si>
    <t xml:space="preserve">Especificação </t>
  </si>
  <si>
    <t>Descrição</t>
  </si>
  <si>
    <t>Quantidade enviada para as Escolas</t>
  </si>
  <si>
    <t>Referencia de compra / mês</t>
  </si>
  <si>
    <t>1.      Bobina Plástica Picotada;</t>
  </si>
  <si>
    <t>mensalmente por unidade escolar</t>
  </si>
  <si>
    <t>2.      Touca Descartável;</t>
  </si>
  <si>
    <t>500x500mm; Sanfonada; Com elástico duplo;Hipoalergênico e atóxico;Material: TNT; pct com 100 unds</t>
  </si>
  <si>
    <t>3.      Luva Plástica Descartável;</t>
  </si>
  <si>
    <t xml:space="preserve">pct com 100 unds </t>
  </si>
  <si>
    <t>4.      Fósforo de segurança;</t>
  </si>
  <si>
    <t>Palito Extralongo; caixa com 100 unds</t>
  </si>
  <si>
    <t xml:space="preserve">5.      Álcool 70%  </t>
  </si>
  <si>
    <t>Álcool Etílico hidratado em gel 70° INPM, incolor/transparente, indicado para higiene das mãos. Unidade de fornecimento: Frasco 5L</t>
  </si>
  <si>
    <t>6.      Esponja Dupla Face;</t>
  </si>
  <si>
    <t xml:space="preserve">7.      Esponja fibra limpeza pesada; </t>
  </si>
  <si>
    <t>8.      Papel Toalha Inter folha Branco 20x21cm; pct com 800fl</t>
  </si>
  <si>
    <t>9.  Detergente neutro; (aprovação na ANVISA e FISQP)</t>
  </si>
  <si>
    <t>Galão de 5L; Neutro; Tensoativo aniônico, solubilizantes, umectantes, preservantes biodegradáveis e água. Concentrado de PHNeutro</t>
  </si>
  <si>
    <t>10.  Dispenser – Papel Toalha Interfolhas;</t>
  </si>
  <si>
    <t>30cmX25cm</t>
  </si>
  <si>
    <t xml:space="preserve">semestralmente por unidade escolar </t>
  </si>
  <si>
    <t>11. Água sanitária;</t>
  </si>
  <si>
    <t>5L; À base de cloro. Composição química: hipoclorito de sódio, hidróxido de sódio, cloreto. Teor cloro ativo variando de 2 a 2,50%, cor levemente amarelo-esverdeada. Aplicação: alvejante e desinfetante de uso geral. Frasco de 1 litro. A embalagem deverá conter externamente os dados de identificação, procedência, número do lote, validade e número de registro no Ministério da Saúde</t>
  </si>
  <si>
    <t xml:space="preserve">12.  Pano Multiuso </t>
  </si>
  <si>
    <t>Rolo: 30cm x 300m; Unidade: 30cm x 50cm; Gramatura: 40g/m²; Embalagem: 01 rolo (600 panos); Composição: 50% viscose e 50% poliéster</t>
  </si>
  <si>
    <t xml:space="preserve">13.  Saco Plástico Cristal </t>
  </si>
  <si>
    <t>14.  Saco / Bolsas Estéreis para coleta de amostra;</t>
  </si>
  <si>
    <t>Medidas: 12cm x 25cm x 0,06; pct com 850 unidades; Sacos / Bolsas Estéreis desenvolvidos especialmente para coleta de amostras liquidas e sólidas, produzidos em polietileno resistente, possuem tarja para a identificação e fios de aço inox no lado superior para facilitar seu fechamento.</t>
  </si>
  <si>
    <t>bimestral por unidade escolar</t>
  </si>
  <si>
    <t>15.  Cloro Sanitizante para hortaliças;</t>
  </si>
  <si>
    <t xml:space="preserve">1Kg; </t>
  </si>
  <si>
    <t>16.  Dedeira de segurança multiuso;</t>
  </si>
  <si>
    <t xml:space="preserve">pct com 50 unidades; Latéx </t>
  </si>
  <si>
    <t>17.  Máscara de tripla proteção descartável;</t>
  </si>
  <si>
    <t>17.5 cm X 9.5 cm; 03 camadas de proteção, a camada externa é constituída de 100% polipropileno, a camada intermediária possui filtro, a
camada interna é feita 100% em polipropileno;caixa com 50 unidades</t>
  </si>
  <si>
    <t xml:space="preserve">18. Fardo de Sacos de lixo </t>
  </si>
  <si>
    <t>200 litros; com 100 unidades</t>
  </si>
  <si>
    <t xml:space="preserve"> 19. Fardo Sacos de lixo </t>
  </si>
  <si>
    <t>100 litros; com 100 unidades</t>
  </si>
  <si>
    <t>20.  Vassoura;</t>
  </si>
  <si>
    <t>Vassoura de pelo sintético para piso com 30 cm. Base de plástico com cabo. Cabo medindo aprox 1,20 cm, plastificado e pendurico</t>
  </si>
  <si>
    <t>trimestralmente por unidade escolar</t>
  </si>
  <si>
    <t>21.  Rodo;</t>
  </si>
  <si>
    <t>Rodo, com cabo de plástico com rosca, medindo no mínimo 1,20 cm de comprimento, suporte plástico medindo aproximadamente 30 cm, com borracha dupla. Utilização: Piso ou qualquer superfície lisa</t>
  </si>
  <si>
    <t xml:space="preserve">22.  Balde; </t>
  </si>
  <si>
    <t>Balde branco produzido em plástico, com capacidade para 12 litros e alça</t>
  </si>
  <si>
    <t xml:space="preserve">trimestralmente por unidade escolar </t>
  </si>
  <si>
    <t>23.  Pano de chão;</t>
  </si>
  <si>
    <t>Pano para limpeza tipo saco, duplo, lavado e alvejado, forte, grosso, com alta absorção, 100% algodão, de 1ª qualidade. Medidas:
mínimo de 80 cm x 50 cm.</t>
  </si>
  <si>
    <t xml:space="preserve">24.  Sabonete líquido antisseptico; </t>
  </si>
  <si>
    <t xml:space="preserve">Bombona de 5L </t>
  </si>
  <si>
    <t xml:space="preserve">25.  Pá de Lixo Plástica Cabo Longo Plastificado; </t>
  </si>
  <si>
    <t>60cmX22cm; Profundidade: 18,00cm; Produzida em plástico polipropileno; Cor: Clara</t>
  </si>
  <si>
    <t>trimestralmente  por unidade escolar</t>
  </si>
  <si>
    <t>26.Luvas látex amarela (manuseio de lixo)</t>
  </si>
  <si>
    <t>Luvas impermeáveis, com duplo revestimento, revestimento total, em borracha nitrílica, de formato anatômico</t>
  </si>
  <si>
    <t>mensalmente  por unidade escolar</t>
  </si>
  <si>
    <t xml:space="preserve">27. Luva térmica </t>
  </si>
  <si>
    <t xml:space="preserve">28. Avental térmico </t>
  </si>
  <si>
    <t>Avental de proteção confeccionado em tecido 300k® com tratamento retardante à chamas, impermeável e atóxico, costuras em linha mista, sem forro e sem emendas. Desenvolvido para uso em cozinhas industriais, proporciona elevado conforto e proteção contra o calor convectivo, os respingos de líquidos quentes e de vapores. Higienizável. Tamanhos: 90×70 cm, 100×60 cm e 120×60 cm. Cor: Branca</t>
  </si>
  <si>
    <t xml:space="preserve">29. Pulverizador com válvula </t>
  </si>
  <si>
    <t xml:space="preserve">30. Calça comprida </t>
  </si>
  <si>
    <t>NA COR BRANCA, EM BRIM, COM MEIO COS E ELASTICO. TAMANHOS VARIADOS (P.M. G. GG e XG), CONFORME A NECESSIDADE</t>
  </si>
  <si>
    <t>2 jogos a cada 6 meses por merendeira</t>
  </si>
  <si>
    <t xml:space="preserve">31. Camiseta </t>
  </si>
  <si>
    <t>Camiseta de algodão, meia manga, na cor branca, logo da empresa na parte da frente do lado direito e atrás "a serviço da Prefeitura Municipal de Itaboraí". TAMANHOS VARIADOS (P.M. G. GG e XG), CONFORME A NECESSIDADE</t>
  </si>
  <si>
    <t>32. Crachá de identificação</t>
  </si>
  <si>
    <t>Informações profissionais (Nome; Foto; Função; CONTATO DE EMERGÊNCIA, fator RH)</t>
  </si>
  <si>
    <t>semestralmente por unidade escolar</t>
  </si>
  <si>
    <t>33.  Calçado de segurança antiderrapante</t>
  </si>
  <si>
    <t>34.    Aventais impermeáveis</t>
  </si>
  <si>
    <t>Nylon, emborrachado, impermeável. Cor: Branco</t>
  </si>
  <si>
    <t>ÍTEM</t>
  </si>
  <si>
    <t>Quantidade de Pessoal</t>
  </si>
  <si>
    <t>Salário [2]</t>
  </si>
  <si>
    <t>Custo MENSAL (R$) [1]*[2]</t>
  </si>
  <si>
    <t>MERENDEIRA</t>
  </si>
  <si>
    <t>NUTRICIONISTA</t>
  </si>
  <si>
    <t>COORDENADOR DE ÁREA</t>
  </si>
  <si>
    <t>Total de pessoal</t>
  </si>
  <si>
    <t>TOTAL mensal  [1]*[2] + [3]] (R$)</t>
  </si>
  <si>
    <t>Total p 12 meses</t>
  </si>
  <si>
    <t>DEMAIS CUSTOS</t>
  </si>
  <si>
    <t>Custo MATERIAIS Uniforme e EPI</t>
  </si>
  <si>
    <t xml:space="preserve">CUSTO GLOBAL </t>
  </si>
  <si>
    <t>MATERIAIS</t>
  </si>
  <si>
    <t>UNIFORME E EPI</t>
  </si>
  <si>
    <t>EPI Uniforme</t>
  </si>
  <si>
    <t>Global (12 meses)</t>
  </si>
  <si>
    <t>TOTAL 12 meses (R$)</t>
  </si>
  <si>
    <t>TOTAL - Planilha 5 + Planilha 6</t>
  </si>
  <si>
    <t>Item</t>
  </si>
  <si>
    <t>Descrição / Especificação</t>
  </si>
  <si>
    <t>Unidade</t>
  </si>
  <si>
    <t>Valor Unitário</t>
  </si>
  <si>
    <t>Qtd mensal</t>
  </si>
  <si>
    <t>Valor mensal</t>
  </si>
  <si>
    <t xml:space="preserve">Valor global </t>
  </si>
  <si>
    <t>Unid.</t>
  </si>
  <si>
    <t>R$</t>
  </si>
  <si>
    <t>2 jogos a cada 6 meses por merendeira / nutricionista</t>
  </si>
  <si>
    <t>2 jogos a cada 6 meses por merendeira e nutricionista</t>
  </si>
  <si>
    <t xml:space="preserve">Luva de proteção confeccionada em tecido de fibras naturais com tratamento retardante à chamas, impermeável e atóxico. Reforço na palma em para-aramida. Forro destacável retardante à chamas. Desenvolvido para uso em cozinhas industriais, proporciona elevado conforto e proteção contra o calor convectivo, os respingos de líquidos quentes e de vapores. Higienizável e de longa vida útil. Tamanhos: 38cm, 45cm e 60cm. Cor: Branca ou azul  </t>
  </si>
  <si>
    <t xml:space="preserve">Medida aproximada 100mm X 71mmx21mm; pct unitário; Fibra Sintética Com Abrasivo E Espuma De Poliuretano;  Limpeza em geral </t>
  </si>
  <si>
    <t xml:space="preserve">Medida: 20 cm x 21 cm; Papel interfolhas 100% celulosa; pct 800fl; Cor: Branca </t>
  </si>
  <si>
    <t>30x40cm; com 500 unidades por rolo</t>
  </si>
  <si>
    <t> Frasco 500ml alto, pulverizador, com válvula. Cor: Transparante</t>
  </si>
  <si>
    <t xml:space="preserve">Solado em borracha condutiva antiderrapante (SRC) em forma de colmeia, palmilha de conforto antimicrobiana higienizável, com nano tecnologia de absorção e evaporação do suor, amortecimento com sistema antitorção.  Cor: Branca. Tamanhos variados, conforme necessidade. </t>
  </si>
  <si>
    <t>Esponja em aço inox; não enferruja; pct unitário; Indicada para limpeza de maior dificuldade de remoção, como panelas, grelhas, chapas  Produto abrasivo.</t>
  </si>
  <si>
    <t>trimestral por merendeira</t>
  </si>
  <si>
    <t>50 x 70cm; reforçado; material: polietileno, atóxico, inodoro e incolor; pct 100 unidades ou pct de 2 kg;</t>
  </si>
  <si>
    <t>ITEM</t>
  </si>
  <si>
    <t>PRODUTO</t>
  </si>
  <si>
    <t>QUANT. ESTIMADA PARA 12 MESES</t>
  </si>
  <si>
    <t>VALOR TOTAL ESTIMADO</t>
  </si>
  <si>
    <t>BOBINA PLÁSTICA PICOTADA</t>
  </si>
  <si>
    <t>TOUCA DESCARTÁVEL</t>
  </si>
  <si>
    <t>LUVA PLÁSTICA DESCARTÁVEL</t>
  </si>
  <si>
    <t>FÓSFORO DE SEGURANÇA</t>
  </si>
  <si>
    <t>ALCOOL 70%</t>
  </si>
  <si>
    <t>ESPONJA  DUPLA FACE</t>
  </si>
  <si>
    <t>ESPONJA FIBRA LIMPEZA PESADA</t>
  </si>
  <si>
    <t>PAPEL TOALHA INTER FOLHA BRANCO</t>
  </si>
  <si>
    <t>DETERGENTE NEUTO</t>
  </si>
  <si>
    <t xml:space="preserve">DISPENSER - PAPEL TOALHA INTER FOLHAS </t>
  </si>
  <si>
    <t xml:space="preserve">ÁGUA SANITÁRIA </t>
  </si>
  <si>
    <t>PANO MULTIUSO</t>
  </si>
  <si>
    <t>SACO PLÁSTICO CRISTAL</t>
  </si>
  <si>
    <t>SACO/BOLSAS ESTÉRIAS PARA COLETA DE AMOSTRAS</t>
  </si>
  <si>
    <t xml:space="preserve">CLORO SANITIZANTE PARA HORTALIÇAS </t>
  </si>
  <si>
    <t>DEDEIRA DE SEGURANÇA MULTIUSO</t>
  </si>
  <si>
    <t>MÁSCARA DE TRIPLA PROTEÇÃO DESCARTÁVEL</t>
  </si>
  <si>
    <t>FARDO DE SACOS DE LIXO 200 LITROS</t>
  </si>
  <si>
    <t>FARDO DE SACOS DE LIXO 100 LITROS</t>
  </si>
  <si>
    <t xml:space="preserve">VASSOURA </t>
  </si>
  <si>
    <t>RODO</t>
  </si>
  <si>
    <t>BALDE</t>
  </si>
  <si>
    <t>PANO DE CHÃO</t>
  </si>
  <si>
    <t>SABONETE LÍQUIDO ANTISSÉPTICO</t>
  </si>
  <si>
    <t>PÁ DE LIXO PLÁSTICA</t>
  </si>
  <si>
    <t>LUVA LÁTEX AMARELA</t>
  </si>
  <si>
    <t xml:space="preserve">LUVA TÉRMICA </t>
  </si>
  <si>
    <t xml:space="preserve">AVENTAL TÉRMICO </t>
  </si>
  <si>
    <t xml:space="preserve">PULVERIZADOR COM VÁLVULA </t>
  </si>
  <si>
    <t>TOTAL</t>
  </si>
  <si>
    <t xml:space="preserve">QUANTITATIVO DE UNIFORME E EPI            </t>
  </si>
  <si>
    <t xml:space="preserve">CALÇA COMPRIDA </t>
  </si>
  <si>
    <t>CAMISETA</t>
  </si>
  <si>
    <t>CRACHÁ DE IDENTIFICAÇÃO</t>
  </si>
  <si>
    <t xml:space="preserve">CALÇADO DE SEGURANÇA ANTIDERRAPANTE </t>
  </si>
  <si>
    <t xml:space="preserve">AVENTAIS IMPERMEÁVEIS </t>
  </si>
  <si>
    <t>PLANILHA 8 DO ANEXO III - Processo 2508/2022- PREÇO MENSAL / GLOBAL MATERIAIS E EPI</t>
  </si>
  <si>
    <t>Valor</t>
  </si>
  <si>
    <t xml:space="preserve">Qt. </t>
  </si>
  <si>
    <t>VALORES DOS UNIFORMES E EPIs</t>
  </si>
  <si>
    <t>VALORES DOS MATERIAIS</t>
  </si>
  <si>
    <t xml:space="preserve">CONTRATAÇÃO DE EMPRESA ESPECIALIZADA NA PRESTAÇÃO DE SERVIÇOS DE PREPARO DA MERENDA ESCOLAR COM FORNECIMENTO DE MATERIAIS, EQUIPAMENTOS E EPI´S PARA ATENDER ORDINARIAMENTE AS UNIDADES DA REDE MUNICIPAL E INSTITUIÇÕES FILANTRÓPICAS
</t>
  </si>
  <si>
    <t xml:space="preserve">ANEXO I - PROPOSTA DE PREÇOS </t>
  </si>
  <si>
    <t xml:space="preserve"> CUSTO MÃO DE OBRA PARA MERENDEIRA </t>
  </si>
  <si>
    <t xml:space="preserve">CUSTO MÃO DE OBRA PARA NUTRICIONISTA </t>
  </si>
  <si>
    <t xml:space="preserve">CUSTO MÃO DE OBRA PARA COORDENADOR </t>
  </si>
  <si>
    <t xml:space="preserve">  PREÇO MENSAL E GLOBAL MDO</t>
  </si>
  <si>
    <t xml:space="preserve">VALOR GLOBAL POR EXTENSO: </t>
  </si>
  <si>
    <t xml:space="preserve">QUADRO DE RESUMO DA CONTRATAÇÃO - PROPOSTA </t>
  </si>
  <si>
    <t xml:space="preserve">VALORES DOS MATERIAIS </t>
  </si>
  <si>
    <t>data/assinatura</t>
  </si>
  <si>
    <t>carimbo com CNPJ da empresa</t>
  </si>
  <si>
    <t>ANEXO I _ PROPOSTA DE PREÇOS</t>
  </si>
  <si>
    <t>Observação: as referências de cronograma, quantitativo de entrega por unidade e outras informações são parte integrante das planilhas 4 e 5 do Anexo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</si>
</sst>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_-* #,##0_-;\-* #,##0_-;_-* &quot;-&quot;??_-;_-@"/>
    <numFmt numFmtId="166" formatCode="_-* #,##0.00_-;\-* #,##0.00_-;_-* &quot;-&quot;??_-;_-@"/>
    <numFmt numFmtId="167" formatCode="_-[$R$-416]\ * #,##0.00_-;\-[$R$-416]\ * #,##0.00_-;_-[$R$-416]\ * &quot;-&quot;??_-;_-@"/>
  </numFmts>
  <fonts count="35" x14ac:knownFonts="1">
    <font>
      <sz val="11"/>
      <color rgb="FF000000"/>
      <name val="Calibri"/>
      <scheme val="minor"/>
    </font>
    <font>
      <b/>
      <sz val="26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FFFFFF"/>
      <name val="Calibri"/>
      <family val="2"/>
    </font>
    <font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rgb="FF1C1A11"/>
      <name val="Calibri"/>
      <family val="2"/>
    </font>
    <font>
      <b/>
      <sz val="12"/>
      <name val="Calibri"/>
      <family val="2"/>
    </font>
    <font>
      <sz val="12"/>
      <color rgb="FF231F20"/>
      <name val="Calibri"/>
      <family val="2"/>
    </font>
    <font>
      <sz val="12"/>
      <color rgb="FF262626"/>
      <name val="Calibri"/>
      <family val="2"/>
    </font>
    <font>
      <b/>
      <sz val="22"/>
      <color rgb="FF000000"/>
      <name val="Calibri"/>
      <family val="2"/>
    </font>
    <font>
      <sz val="22"/>
      <name val="Calibri"/>
      <family val="2"/>
    </font>
    <font>
      <b/>
      <sz val="26"/>
      <color rgb="FF000000"/>
      <name val="Calibri"/>
      <family val="2"/>
      <scheme val="minor"/>
    </font>
    <font>
      <sz val="20"/>
      <name val="Calibri"/>
      <family val="2"/>
    </font>
    <font>
      <sz val="18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1A1A1A"/>
      </left>
      <right style="thin">
        <color rgb="FF1A1A1A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/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/>
      <diagonal/>
    </border>
    <border>
      <left/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1A1A1A"/>
      </left>
      <right/>
      <top style="thin">
        <color rgb="FF1A1A1A"/>
      </top>
      <bottom style="thin">
        <color rgb="FF000000"/>
      </bottom>
      <diagonal/>
    </border>
    <border>
      <left/>
      <right style="thin">
        <color rgb="FF1A1A1A"/>
      </right>
      <top style="thin">
        <color rgb="FF1A1A1A"/>
      </top>
      <bottom style="thin">
        <color rgb="FF000000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1A1A1A"/>
      </left>
      <right style="thin">
        <color rgb="FF1A1A1A"/>
      </right>
      <top/>
      <bottom/>
      <diagonal/>
    </border>
    <border>
      <left/>
      <right/>
      <top/>
      <bottom/>
      <diagonal/>
    </border>
    <border>
      <left style="thin">
        <color rgb="FF1A1A1A"/>
      </left>
      <right/>
      <top style="thin">
        <color rgb="FF1A1A1A"/>
      </top>
      <bottom/>
      <diagonal/>
    </border>
    <border>
      <left/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68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0" xfId="0" applyFont="1"/>
    <xf numFmtId="0" fontId="4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vertical="center"/>
    </xf>
    <xf numFmtId="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3" fillId="0" borderId="8" xfId="0" applyFont="1" applyBorder="1"/>
    <xf numFmtId="2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" fillId="0" borderId="8" xfId="0" applyFont="1" applyBorder="1"/>
    <xf numFmtId="2" fontId="4" fillId="0" borderId="12" xfId="0" applyNumberFormat="1" applyFont="1" applyBorder="1" applyAlignment="1">
      <alignment horizontal="center"/>
    </xf>
    <xf numFmtId="0" fontId="4" fillId="0" borderId="15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0" fontId="4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2" fontId="3" fillId="0" borderId="0" xfId="0" applyNumberFormat="1" applyFont="1"/>
    <xf numFmtId="49" fontId="5" fillId="0" borderId="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164" fontId="3" fillId="0" borderId="0" xfId="0" applyNumberFormat="1" applyFont="1"/>
    <xf numFmtId="0" fontId="5" fillId="0" borderId="0" xfId="0" applyFont="1"/>
    <xf numFmtId="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5" fillId="0" borderId="9" xfId="0" applyFont="1" applyBorder="1"/>
    <xf numFmtId="0" fontId="8" fillId="0" borderId="0" xfId="0" applyFont="1"/>
    <xf numFmtId="4" fontId="5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5" fillId="3" borderId="33" xfId="0" applyFont="1" applyFill="1" applyBorder="1" applyAlignment="1">
      <alignment horizontal="center"/>
    </xf>
    <xf numFmtId="0" fontId="3" fillId="3" borderId="33" xfId="0" applyFont="1" applyFill="1" applyBorder="1"/>
    <xf numFmtId="0" fontId="4" fillId="3" borderId="3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/>
    <xf numFmtId="4" fontId="4" fillId="3" borderId="9" xfId="0" applyNumberFormat="1" applyFont="1" applyFill="1" applyBorder="1" applyAlignment="1">
      <alignment horizontal="center"/>
    </xf>
    <xf numFmtId="0" fontId="8" fillId="3" borderId="33" xfId="0" applyFont="1" applyFill="1" applyBorder="1"/>
    <xf numFmtId="2" fontId="4" fillId="3" borderId="9" xfId="0" applyNumberFormat="1" applyFont="1" applyFill="1" applyBorder="1" applyAlignment="1">
      <alignment horizontal="center"/>
    </xf>
    <xf numFmtId="0" fontId="4" fillId="3" borderId="36" xfId="0" applyFont="1" applyFill="1" applyBorder="1"/>
    <xf numFmtId="0" fontId="5" fillId="3" borderId="36" xfId="0" applyFont="1" applyFill="1" applyBorder="1" applyAlignment="1">
      <alignment horizontal="center"/>
    </xf>
    <xf numFmtId="0" fontId="4" fillId="3" borderId="8" xfId="0" applyFont="1" applyFill="1" applyBorder="1"/>
    <xf numFmtId="2" fontId="4" fillId="3" borderId="37" xfId="0" applyNumberFormat="1" applyFont="1" applyFill="1" applyBorder="1" applyAlignment="1">
      <alignment horizontal="center"/>
    </xf>
    <xf numFmtId="0" fontId="4" fillId="3" borderId="38" xfId="0" applyFont="1" applyFill="1" applyBorder="1"/>
    <xf numFmtId="0" fontId="4" fillId="3" borderId="8" xfId="0" applyFont="1" applyFill="1" applyBorder="1" applyAlignment="1">
      <alignment horizontal="left"/>
    </xf>
    <xf numFmtId="0" fontId="4" fillId="3" borderId="33" xfId="0" applyFont="1" applyFill="1" applyBorder="1"/>
    <xf numFmtId="0" fontId="3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2" fontId="4" fillId="3" borderId="33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right"/>
    </xf>
    <xf numFmtId="2" fontId="3" fillId="3" borderId="33" xfId="0" applyNumberFormat="1" applyFont="1" applyFill="1" applyBorder="1"/>
    <xf numFmtId="0" fontId="4" fillId="2" borderId="33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" fontId="4" fillId="3" borderId="33" xfId="0" applyNumberFormat="1" applyFont="1" applyFill="1" applyBorder="1" applyAlignment="1">
      <alignment horizontal="center"/>
    </xf>
    <xf numFmtId="0" fontId="10" fillId="3" borderId="33" xfId="0" applyFont="1" applyFill="1" applyBorder="1"/>
    <xf numFmtId="10" fontId="7" fillId="0" borderId="0" xfId="0" applyNumberFormat="1" applyFont="1" applyAlignment="1">
      <alignment horizontal="center" vertical="center" wrapText="1"/>
    </xf>
    <xf numFmtId="0" fontId="5" fillId="4" borderId="33" xfId="0" applyFont="1" applyFill="1" applyBorder="1"/>
    <xf numFmtId="0" fontId="4" fillId="4" borderId="33" xfId="0" applyFont="1" applyFill="1" applyBorder="1"/>
    <xf numFmtId="4" fontId="4" fillId="4" borderId="33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5" fillId="0" borderId="3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3" fillId="2" borderId="9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0" fontId="3" fillId="0" borderId="0" xfId="0" applyNumberFormat="1" applyFont="1"/>
    <xf numFmtId="0" fontId="10" fillId="0" borderId="0" xfId="0" applyFont="1"/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15" fillId="5" borderId="43" xfId="0" applyFont="1" applyFill="1" applyBorder="1"/>
    <xf numFmtId="0" fontId="15" fillId="5" borderId="8" xfId="0" applyFont="1" applyFill="1" applyBorder="1" applyAlignment="1">
      <alignment horizontal="center"/>
    </xf>
    <xf numFmtId="4" fontId="13" fillId="0" borderId="0" xfId="0" applyNumberFormat="1" applyFont="1"/>
    <xf numFmtId="0" fontId="15" fillId="2" borderId="43" xfId="0" applyFont="1" applyFill="1" applyBorder="1"/>
    <xf numFmtId="0" fontId="15" fillId="2" borderId="8" xfId="0" applyFont="1" applyFill="1" applyBorder="1" applyAlignment="1">
      <alignment horizontal="center" vertical="center"/>
    </xf>
    <xf numFmtId="166" fontId="15" fillId="2" borderId="44" xfId="0" applyNumberFormat="1" applyFont="1" applyFill="1" applyBorder="1"/>
    <xf numFmtId="0" fontId="15" fillId="2" borderId="8" xfId="0" applyFont="1" applyFill="1" applyBorder="1"/>
    <xf numFmtId="0" fontId="13" fillId="4" borderId="33" xfId="0" applyFont="1" applyFill="1" applyBorder="1"/>
    <xf numFmtId="0" fontId="7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2" fontId="13" fillId="0" borderId="0" xfId="0" applyNumberFormat="1" applyFont="1"/>
    <xf numFmtId="0" fontId="0" fillId="0" borderId="0" xfId="0"/>
    <xf numFmtId="0" fontId="18" fillId="6" borderId="46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 wrapText="1"/>
    </xf>
    <xf numFmtId="3" fontId="18" fillId="6" borderId="4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6" xfId="0" applyBorder="1"/>
    <xf numFmtId="44" fontId="0" fillId="0" borderId="46" xfId="1" applyFont="1" applyBorder="1" applyAlignment="1">
      <alignment horizontal="center"/>
    </xf>
    <xf numFmtId="3" fontId="0" fillId="0" borderId="46" xfId="1" applyNumberFormat="1" applyFont="1" applyBorder="1" applyAlignment="1">
      <alignment horizontal="center"/>
    </xf>
    <xf numFmtId="0" fontId="0" fillId="7" borderId="46" xfId="0" applyNumberFormat="1" applyFill="1" applyBorder="1" applyAlignment="1">
      <alignment horizontal="center" vertical="center"/>
    </xf>
    <xf numFmtId="0" fontId="0" fillId="7" borderId="46" xfId="0" applyFill="1" applyBorder="1"/>
    <xf numFmtId="3" fontId="0" fillId="7" borderId="46" xfId="1" applyNumberFormat="1" applyFont="1" applyFill="1" applyBorder="1" applyAlignment="1">
      <alignment horizontal="center"/>
    </xf>
    <xf numFmtId="0" fontId="0" fillId="7" borderId="0" xfId="0" applyFill="1"/>
    <xf numFmtId="44" fontId="18" fillId="7" borderId="5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4" fontId="18" fillId="0" borderId="46" xfId="0" applyNumberFormat="1" applyFont="1" applyBorder="1" applyAlignment="1">
      <alignment vertical="center"/>
    </xf>
    <xf numFmtId="0" fontId="14" fillId="5" borderId="42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7" fillId="0" borderId="8" xfId="0" applyFont="1" applyBorder="1"/>
    <xf numFmtId="0" fontId="7" fillId="0" borderId="0" xfId="0" applyFont="1"/>
    <xf numFmtId="0" fontId="15" fillId="0" borderId="40" xfId="0" applyFont="1" applyBorder="1"/>
    <xf numFmtId="0" fontId="15" fillId="0" borderId="6" xfId="0" applyFont="1" applyBorder="1"/>
    <xf numFmtId="0" fontId="7" fillId="0" borderId="6" xfId="0" applyFont="1" applyBorder="1"/>
    <xf numFmtId="2" fontId="13" fillId="4" borderId="33" xfId="0" applyNumberFormat="1" applyFont="1" applyFill="1" applyBorder="1"/>
    <xf numFmtId="0" fontId="4" fillId="0" borderId="45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4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/>
    </xf>
    <xf numFmtId="165" fontId="13" fillId="0" borderId="46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/>
    </xf>
    <xf numFmtId="0" fontId="13" fillId="0" borderId="46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14" fillId="0" borderId="46" xfId="0" applyFont="1" applyBorder="1" applyAlignment="1">
      <alignment horizontal="left" vertical="center"/>
    </xf>
    <xf numFmtId="3" fontId="13" fillId="0" borderId="46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vertical="center"/>
    </xf>
    <xf numFmtId="0" fontId="23" fillId="0" borderId="46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3" fontId="13" fillId="0" borderId="46" xfId="0" applyNumberFormat="1" applyFont="1" applyBorder="1" applyAlignment="1">
      <alignment horizontal="right" vertical="center"/>
    </xf>
    <xf numFmtId="0" fontId="13" fillId="0" borderId="0" xfId="0" applyFont="1" applyAlignment="1"/>
    <xf numFmtId="0" fontId="14" fillId="2" borderId="8" xfId="0" applyFont="1" applyFill="1" applyBorder="1" applyAlignment="1">
      <alignment horizontal="center"/>
    </xf>
    <xf numFmtId="164" fontId="13" fillId="0" borderId="5" xfId="0" applyNumberFormat="1" applyFont="1" applyBorder="1" applyAlignment="1">
      <alignment horizontal="left" wrapText="1"/>
    </xf>
    <xf numFmtId="164" fontId="13" fillId="0" borderId="46" xfId="0" applyNumberFormat="1" applyFont="1" applyBorder="1" applyAlignment="1">
      <alignment horizontal="left" wrapText="1"/>
    </xf>
    <xf numFmtId="164" fontId="15" fillId="2" borderId="46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164" fontId="13" fillId="8" borderId="46" xfId="0" applyNumberFormat="1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5" fillId="0" borderId="10" xfId="0" applyFont="1" applyBorder="1"/>
    <xf numFmtId="0" fontId="2" fillId="0" borderId="12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2" fillId="0" borderId="11" xfId="0" applyFont="1" applyBorder="1"/>
    <xf numFmtId="0" fontId="5" fillId="0" borderId="17" xfId="0" applyFont="1" applyBorder="1"/>
    <xf numFmtId="0" fontId="2" fillId="0" borderId="18" xfId="0" applyFont="1" applyBorder="1"/>
    <xf numFmtId="0" fontId="8" fillId="0" borderId="20" xfId="0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6" xfId="0" applyFont="1" applyBorder="1"/>
    <xf numFmtId="10" fontId="7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7" xfId="0" applyFont="1" applyBorder="1"/>
    <xf numFmtId="0" fontId="2" fillId="0" borderId="28" xfId="0" applyFont="1" applyBorder="1"/>
    <xf numFmtId="0" fontId="16" fillId="9" borderId="46" xfId="0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vertical="center"/>
    </xf>
    <xf numFmtId="0" fontId="4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4" fillId="0" borderId="46" xfId="0" applyFont="1" applyBorder="1" applyAlignment="1">
      <alignment horizontal="left"/>
    </xf>
    <xf numFmtId="0" fontId="2" fillId="0" borderId="46" xfId="0" applyFont="1" applyBorder="1"/>
    <xf numFmtId="0" fontId="4" fillId="2" borderId="10" xfId="0" applyFont="1" applyFill="1" applyBorder="1" applyAlignment="1">
      <alignment horizontal="center"/>
    </xf>
    <xf numFmtId="0" fontId="5" fillId="0" borderId="13" xfId="0" applyFont="1" applyBorder="1"/>
    <xf numFmtId="0" fontId="2" fillId="0" borderId="14" xfId="0" applyFont="1" applyBorder="1"/>
    <xf numFmtId="0" fontId="9" fillId="0" borderId="29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1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2" borderId="34" xfId="0" applyFont="1" applyFill="1" applyBorder="1"/>
    <xf numFmtId="0" fontId="2" fillId="0" borderId="35" xfId="0" applyFont="1" applyBorder="1"/>
    <xf numFmtId="0" fontId="4" fillId="2" borderId="10" xfId="0" applyFont="1" applyFill="1" applyBorder="1"/>
    <xf numFmtId="0" fontId="5" fillId="2" borderId="10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3" borderId="10" xfId="0" applyFont="1" applyFill="1" applyBorder="1"/>
    <xf numFmtId="0" fontId="5" fillId="3" borderId="34" xfId="0" applyFont="1" applyFill="1" applyBorder="1"/>
    <xf numFmtId="0" fontId="5" fillId="3" borderId="10" xfId="0" applyFont="1" applyFill="1" applyBorder="1"/>
    <xf numFmtId="0" fontId="4" fillId="3" borderId="10" xfId="0" applyFont="1" applyFill="1" applyBorder="1" applyAlignment="1">
      <alignment horizontal="left"/>
    </xf>
    <xf numFmtId="0" fontId="5" fillId="2" borderId="17" xfId="0" applyFont="1" applyFill="1" applyBorder="1"/>
    <xf numFmtId="0" fontId="24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11" fillId="0" borderId="5" xfId="0" applyFont="1" applyBorder="1" applyAlignment="1">
      <alignment horizontal="center"/>
    </xf>
    <xf numFmtId="0" fontId="30" fillId="0" borderId="51" xfId="0" applyFont="1" applyBorder="1" applyAlignment="1">
      <alignment horizontal="center" vertical="center"/>
    </xf>
    <xf numFmtId="0" fontId="18" fillId="7" borderId="48" xfId="0" applyNumberFormat="1" applyFont="1" applyFill="1" applyBorder="1" applyAlignment="1">
      <alignment horizontal="center" vertical="center"/>
    </xf>
    <xf numFmtId="0" fontId="18" fillId="7" borderId="49" xfId="0" applyNumberFormat="1" applyFont="1" applyFill="1" applyBorder="1" applyAlignment="1">
      <alignment horizontal="center" vertical="center"/>
    </xf>
    <xf numFmtId="0" fontId="18" fillId="0" borderId="48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18" fillId="0" borderId="50" xfId="0" applyNumberFormat="1" applyFont="1" applyBorder="1" applyAlignment="1">
      <alignment horizontal="center" vertical="center"/>
    </xf>
    <xf numFmtId="0" fontId="18" fillId="0" borderId="46" xfId="0" applyNumberFormat="1" applyFont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28" fillId="0" borderId="46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5" fillId="0" borderId="29" xfId="0" applyFont="1" applyBorder="1" applyAlignment="1">
      <alignment horizontal="center" vertical="center"/>
    </xf>
    <xf numFmtId="0" fontId="19" fillId="0" borderId="30" xfId="0" applyFont="1" applyBorder="1"/>
    <xf numFmtId="0" fontId="19" fillId="0" borderId="31" xfId="0" applyFont="1" applyBorder="1"/>
    <xf numFmtId="0" fontId="14" fillId="0" borderId="27" xfId="0" applyFont="1" applyBorder="1" applyAlignment="1">
      <alignment horizontal="center"/>
    </xf>
    <xf numFmtId="0" fontId="19" fillId="0" borderId="40" xfId="0" applyFont="1" applyBorder="1"/>
    <xf numFmtId="0" fontId="19" fillId="0" borderId="28" xfId="0" applyFont="1" applyBorder="1"/>
    <xf numFmtId="4" fontId="14" fillId="0" borderId="27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167" fontId="15" fillId="0" borderId="5" xfId="0" applyNumberFormat="1" applyFont="1" applyBorder="1" applyAlignment="1">
      <alignment horizontal="center"/>
    </xf>
    <xf numFmtId="0" fontId="19" fillId="0" borderId="7" xfId="0" applyFont="1" applyBorder="1"/>
    <xf numFmtId="0" fontId="13" fillId="0" borderId="5" xfId="0" applyFont="1" applyBorder="1" applyAlignment="1">
      <alignment horizontal="center"/>
    </xf>
    <xf numFmtId="0" fontId="19" fillId="0" borderId="6" xfId="0" applyFont="1" applyBorder="1"/>
    <xf numFmtId="164" fontId="14" fillId="0" borderId="5" xfId="0" applyNumberFormat="1" applyFont="1" applyBorder="1" applyAlignment="1">
      <alignment horizontal="left"/>
    </xf>
    <xf numFmtId="0" fontId="13" fillId="5" borderId="20" xfId="0" applyFont="1" applyFill="1" applyBorder="1" applyAlignment="1">
      <alignment horizontal="center" vertical="center" wrapText="1"/>
    </xf>
    <xf numFmtId="0" fontId="19" fillId="0" borderId="23" xfId="0" applyFont="1" applyBorder="1"/>
    <xf numFmtId="0" fontId="13" fillId="5" borderId="20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/>
    </xf>
    <xf numFmtId="4" fontId="14" fillId="0" borderId="5" xfId="0" applyNumberFormat="1" applyFont="1" applyBorder="1" applyAlignment="1">
      <alignment horizontal="left"/>
    </xf>
    <xf numFmtId="0" fontId="31" fillId="5" borderId="5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20" fillId="5" borderId="20" xfId="0" applyFont="1" applyFill="1" applyBorder="1" applyAlignment="1">
      <alignment horizontal="center" vertical="center" wrapText="1"/>
    </xf>
    <xf numFmtId="164" fontId="14" fillId="5" borderId="20" xfId="0" applyNumberFormat="1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46" xfId="0" applyFont="1" applyBorder="1" applyAlignment="1">
      <alignment horizontal="righ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4"/>
  <sheetViews>
    <sheetView showGridLines="0" view="pageBreakPreview" topLeftCell="A91" zoomScale="70" zoomScaleNormal="100" zoomScaleSheetLayoutView="70" workbookViewId="0">
      <selection sqref="A1:C1"/>
    </sheetView>
  </sheetViews>
  <sheetFormatPr defaultColWidth="14.42578125" defaultRowHeight="15" customHeight="1" x14ac:dyDescent="0.25"/>
  <cols>
    <col min="1" max="1" width="70.42578125" customWidth="1"/>
    <col min="2" max="2" width="92" customWidth="1"/>
    <col min="3" max="3" width="44.85546875" customWidth="1"/>
    <col min="4" max="4" width="23.7109375" customWidth="1"/>
    <col min="5" max="5" width="12" customWidth="1"/>
    <col min="6" max="6" width="28" customWidth="1"/>
    <col min="7" max="26" width="14.5703125" customWidth="1"/>
  </cols>
  <sheetData>
    <row r="1" spans="1:26" ht="34.5" customHeight="1" x14ac:dyDescent="0.25">
      <c r="A1" s="175" t="s">
        <v>333</v>
      </c>
      <c r="B1" s="175"/>
      <c r="C1" s="175"/>
    </row>
    <row r="2" spans="1:26" ht="36" customHeight="1" x14ac:dyDescent="0.35">
      <c r="A2" s="192" t="s">
        <v>334</v>
      </c>
      <c r="B2" s="193"/>
      <c r="C2" s="19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2"/>
      <c r="B3" s="172" t="s">
        <v>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194" t="s">
        <v>1</v>
      </c>
      <c r="B4" s="195"/>
      <c r="C4" s="19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35">
      <c r="A5" s="194" t="s">
        <v>2</v>
      </c>
      <c r="B5" s="195"/>
      <c r="C5" s="19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5">
      <c r="A6" s="145" t="s">
        <v>3</v>
      </c>
      <c r="B6" s="145" t="s">
        <v>4</v>
      </c>
      <c r="C6" s="145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5">
      <c r="A7" s="197" t="s">
        <v>6</v>
      </c>
      <c r="B7" s="198"/>
      <c r="C7" s="19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35">
      <c r="A8" s="146" t="s">
        <v>7</v>
      </c>
      <c r="B8" s="146" t="s">
        <v>8</v>
      </c>
      <c r="C8" s="146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5">
      <c r="A9" s="3" t="s">
        <v>10</v>
      </c>
      <c r="B9" s="3" t="s">
        <v>11</v>
      </c>
      <c r="C9" s="3" t="s">
        <v>12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35">
      <c r="A10" s="3" t="s">
        <v>13</v>
      </c>
      <c r="B10" s="194" t="s">
        <v>14</v>
      </c>
      <c r="C10" s="19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5">
      <c r="A11" s="194" t="s">
        <v>15</v>
      </c>
      <c r="B11" s="195"/>
      <c r="C11" s="19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5">
      <c r="A12" s="3" t="s">
        <v>16</v>
      </c>
      <c r="B12" s="3" t="s">
        <v>17</v>
      </c>
      <c r="C12" s="3" t="s">
        <v>18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5">
      <c r="A13" s="3" t="s">
        <v>19</v>
      </c>
      <c r="B13" s="3" t="s">
        <v>20</v>
      </c>
      <c r="C13" s="3" t="s">
        <v>21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5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5">
      <c r="A16" s="5"/>
      <c r="B16" s="5" t="s">
        <v>22</v>
      </c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5">
      <c r="A17" s="6" t="s">
        <v>23</v>
      </c>
      <c r="B17" s="7" t="s">
        <v>24</v>
      </c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5">
      <c r="A18" s="6" t="s">
        <v>25</v>
      </c>
      <c r="B18" s="7" t="s">
        <v>26</v>
      </c>
      <c r="C18" s="8" t="s">
        <v>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5">
      <c r="A19" s="6" t="s">
        <v>28</v>
      </c>
      <c r="B19" s="7" t="s">
        <v>29</v>
      </c>
      <c r="C19" s="8" t="s">
        <v>30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35">
      <c r="A20" s="6" t="s">
        <v>31</v>
      </c>
      <c r="B20" s="7" t="s">
        <v>32</v>
      </c>
      <c r="C20" s="8" t="s">
        <v>33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35">
      <c r="A23" s="5" t="s">
        <v>34</v>
      </c>
      <c r="B23" s="5" t="s">
        <v>35</v>
      </c>
      <c r="C23" s="5" t="s">
        <v>36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35">
      <c r="A24" s="6" t="s">
        <v>37</v>
      </c>
      <c r="B24" s="6" t="s">
        <v>38</v>
      </c>
      <c r="C24" s="9">
        <v>307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5">
      <c r="A25" s="8" t="s">
        <v>37</v>
      </c>
      <c r="B25" s="10" t="s">
        <v>39</v>
      </c>
      <c r="C25" s="11">
        <v>13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5">
      <c r="A26" s="12" t="s">
        <v>40</v>
      </c>
      <c r="B26" s="12" t="s">
        <v>41</v>
      </c>
      <c r="C26" s="12">
        <v>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5">
      <c r="A27" s="1"/>
      <c r="B27" s="13" t="s">
        <v>42</v>
      </c>
      <c r="C27" s="14">
        <f>SUM(C24:C26)</f>
        <v>322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5">
      <c r="A28" s="1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5">
      <c r="A30" s="199" t="s">
        <v>43</v>
      </c>
      <c r="B30" s="180"/>
      <c r="C30" s="17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5">
      <c r="A31" s="6">
        <v>1</v>
      </c>
      <c r="B31" s="16" t="s">
        <v>44</v>
      </c>
      <c r="C31" s="8" t="s">
        <v>37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5">
      <c r="A32" s="6">
        <v>2</v>
      </c>
      <c r="B32" s="16" t="s">
        <v>45</v>
      </c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35">
      <c r="A33" s="6">
        <v>3</v>
      </c>
      <c r="B33" s="16" t="s">
        <v>46</v>
      </c>
      <c r="C33" s="1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35">
      <c r="A34" s="6">
        <v>4</v>
      </c>
      <c r="B34" s="16" t="s">
        <v>48</v>
      </c>
      <c r="C34" s="1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35">
      <c r="A36" s="13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3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35">
      <c r="A38" s="178" t="s">
        <v>50</v>
      </c>
      <c r="B38" s="177"/>
      <c r="C38" s="8" t="s">
        <v>51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35">
      <c r="A39" s="6" t="s">
        <v>23</v>
      </c>
      <c r="B39" s="7" t="s">
        <v>52</v>
      </c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35">
      <c r="A40" s="6" t="s">
        <v>25</v>
      </c>
      <c r="B40" s="7" t="s">
        <v>53</v>
      </c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5">
      <c r="A41" s="6" t="s">
        <v>28</v>
      </c>
      <c r="B41" s="7" t="s">
        <v>54</v>
      </c>
      <c r="C41" s="1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35">
      <c r="A42" s="6" t="s">
        <v>31</v>
      </c>
      <c r="B42" s="7" t="s">
        <v>55</v>
      </c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35">
      <c r="A43" s="6" t="s">
        <v>56</v>
      </c>
      <c r="B43" s="7" t="s">
        <v>57</v>
      </c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35">
      <c r="A44" s="6" t="s">
        <v>58</v>
      </c>
      <c r="B44" s="7" t="s">
        <v>59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5">
      <c r="A45" s="6" t="s">
        <v>60</v>
      </c>
      <c r="B45" s="7" t="s">
        <v>61</v>
      </c>
      <c r="C45" s="1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35">
      <c r="A46" s="6" t="s">
        <v>62</v>
      </c>
      <c r="B46" s="7" t="s">
        <v>63</v>
      </c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35">
      <c r="A47" s="200" t="s">
        <v>64</v>
      </c>
      <c r="B47" s="201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35">
      <c r="A48" s="21" t="s">
        <v>65</v>
      </c>
      <c r="B48" s="2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35">
      <c r="A50" s="13" t="s">
        <v>66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35">
      <c r="A52" s="178" t="s">
        <v>67</v>
      </c>
      <c r="B52" s="177"/>
      <c r="C52" s="8" t="s">
        <v>51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35">
      <c r="A53" s="6" t="s">
        <v>23</v>
      </c>
      <c r="B53" s="7" t="s">
        <v>68</v>
      </c>
      <c r="C53" s="2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35">
      <c r="A54" s="6" t="s">
        <v>25</v>
      </c>
      <c r="B54" s="7" t="s">
        <v>69</v>
      </c>
      <c r="C54" s="2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35">
      <c r="A55" s="6" t="s">
        <v>28</v>
      </c>
      <c r="B55" s="7" t="s">
        <v>70</v>
      </c>
      <c r="C55" s="2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35">
      <c r="A56" s="6" t="s">
        <v>31</v>
      </c>
      <c r="B56" s="7" t="s">
        <v>71</v>
      </c>
      <c r="C56" s="2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35">
      <c r="A57" s="6" t="s">
        <v>56</v>
      </c>
      <c r="B57" s="7" t="s">
        <v>72</v>
      </c>
      <c r="C57" s="2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35">
      <c r="A58" s="6" t="s">
        <v>58</v>
      </c>
      <c r="B58" s="7" t="s">
        <v>73</v>
      </c>
      <c r="C58" s="2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35">
      <c r="A59" s="6" t="s">
        <v>60</v>
      </c>
      <c r="B59" s="20" t="s">
        <v>63</v>
      </c>
      <c r="C59" s="2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35">
      <c r="A60" s="200" t="s">
        <v>74</v>
      </c>
      <c r="B60" s="201"/>
      <c r="C60" s="2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35">
      <c r="A61" s="23" t="s">
        <v>75</v>
      </c>
      <c r="B61" s="24" t="s">
        <v>76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35">
      <c r="A63" s="13" t="s">
        <v>77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35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35">
      <c r="A65" s="178" t="s">
        <v>78</v>
      </c>
      <c r="B65" s="177"/>
      <c r="C65" s="8" t="s">
        <v>51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35">
      <c r="A66" s="25" t="s">
        <v>23</v>
      </c>
      <c r="B66" s="26" t="s">
        <v>79</v>
      </c>
      <c r="C66" s="27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35">
      <c r="A67" s="6" t="s">
        <v>25</v>
      </c>
      <c r="B67" s="28" t="s">
        <v>80</v>
      </c>
      <c r="C67" s="22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35">
      <c r="A68" s="6" t="s">
        <v>28</v>
      </c>
      <c r="B68" s="7" t="s">
        <v>81</v>
      </c>
      <c r="C68" s="22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35">
      <c r="A69" s="6" t="s">
        <v>31</v>
      </c>
      <c r="B69" s="7">
        <v>0</v>
      </c>
      <c r="C69" s="22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35">
      <c r="A70" s="176" t="s">
        <v>82</v>
      </c>
      <c r="B70" s="177"/>
      <c r="C70" s="22">
        <f>SUM(C66:C69)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5">
      <c r="A71" s="3" t="s">
        <v>83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35">
      <c r="A72" s="4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35">
      <c r="A73" s="29" t="s">
        <v>84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5">
      <c r="A74" s="30"/>
      <c r="B74" s="3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35">
      <c r="A75" s="13" t="s">
        <v>85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3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35">
      <c r="A77" s="178" t="s">
        <v>86</v>
      </c>
      <c r="B77" s="177"/>
      <c r="C77" s="10" t="s">
        <v>87</v>
      </c>
      <c r="D77" s="8" t="s">
        <v>51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35">
      <c r="A78" s="6" t="s">
        <v>23</v>
      </c>
      <c r="B78" s="7" t="s">
        <v>88</v>
      </c>
      <c r="C78" s="32">
        <v>0.2</v>
      </c>
      <c r="D78" s="22">
        <f t="shared" ref="D78:D85" si="0">C78*$C$47</f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35">
      <c r="A79" s="6" t="s">
        <v>25</v>
      </c>
      <c r="B79" s="7" t="s">
        <v>89</v>
      </c>
      <c r="C79" s="32">
        <v>1.4999999999999999E-2</v>
      </c>
      <c r="D79" s="22">
        <f t="shared" si="0"/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35">
      <c r="A80" s="6" t="s">
        <v>28</v>
      </c>
      <c r="B80" s="7" t="s">
        <v>90</v>
      </c>
      <c r="C80" s="32">
        <v>0.01</v>
      </c>
      <c r="D80" s="22">
        <f t="shared" si="0"/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35">
      <c r="A81" s="6" t="s">
        <v>31</v>
      </c>
      <c r="B81" s="7" t="s">
        <v>91</v>
      </c>
      <c r="C81" s="32">
        <v>2E-3</v>
      </c>
      <c r="D81" s="22">
        <f t="shared" si="0"/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35">
      <c r="A82" s="6" t="s">
        <v>56</v>
      </c>
      <c r="B82" s="7" t="s">
        <v>92</v>
      </c>
      <c r="C82" s="32">
        <v>2.5000000000000001E-2</v>
      </c>
      <c r="D82" s="22">
        <f t="shared" si="0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35">
      <c r="A83" s="6" t="s">
        <v>58</v>
      </c>
      <c r="B83" s="7" t="s">
        <v>93</v>
      </c>
      <c r="C83" s="32">
        <v>0.08</v>
      </c>
      <c r="D83" s="22">
        <f t="shared" si="0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35">
      <c r="A84" s="6" t="s">
        <v>60</v>
      </c>
      <c r="B84" s="7" t="s">
        <v>94</v>
      </c>
      <c r="C84" s="32">
        <v>0.03</v>
      </c>
      <c r="D84" s="22">
        <f t="shared" si="0"/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35">
      <c r="A85" s="6" t="s">
        <v>62</v>
      </c>
      <c r="B85" s="7" t="s">
        <v>95</v>
      </c>
      <c r="C85" s="32">
        <v>6.0000000000000001E-3</v>
      </c>
      <c r="D85" s="22">
        <f t="shared" si="0"/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35">
      <c r="A86" s="176" t="s">
        <v>74</v>
      </c>
      <c r="B86" s="177"/>
      <c r="C86" s="32">
        <f>SUM(C78:C85)</f>
        <v>0.3680000000000001</v>
      </c>
      <c r="D86" s="22">
        <f>SUM(D78:D85)</f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35">
      <c r="A87" s="23" t="s">
        <v>96</v>
      </c>
      <c r="B87" s="24" t="s">
        <v>97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35">
      <c r="A88" s="23" t="s">
        <v>98</v>
      </c>
      <c r="B88" s="24" t="s">
        <v>99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35">
      <c r="A90" s="13" t="s">
        <v>100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35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35">
      <c r="A92" s="178" t="s">
        <v>101</v>
      </c>
      <c r="B92" s="177"/>
      <c r="C92" s="8" t="s">
        <v>87</v>
      </c>
      <c r="D92" s="8" t="s">
        <v>51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35">
      <c r="A93" s="6" t="s">
        <v>23</v>
      </c>
      <c r="B93" s="7" t="s">
        <v>102</v>
      </c>
      <c r="C93" s="32">
        <v>8.3299999999999999E-2</v>
      </c>
      <c r="D93" s="22">
        <f t="shared" ref="D93:D98" si="1">C93*$C$47</f>
        <v>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35">
      <c r="A94" s="6" t="s">
        <v>25</v>
      </c>
      <c r="B94" s="7" t="s">
        <v>103</v>
      </c>
      <c r="C94" s="32">
        <v>8.3299999999999999E-2</v>
      </c>
      <c r="D94" s="22">
        <f t="shared" si="1"/>
        <v>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35">
      <c r="A95" s="6" t="s">
        <v>28</v>
      </c>
      <c r="B95" s="7" t="s">
        <v>104</v>
      </c>
      <c r="C95" s="32">
        <v>2.7799999999999998E-2</v>
      </c>
      <c r="D95" s="22">
        <f t="shared" si="1"/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35">
      <c r="A96" s="8"/>
      <c r="B96" s="33" t="s">
        <v>105</v>
      </c>
      <c r="C96" s="32">
        <f>SUM(C93:C95)</f>
        <v>0.19439999999999999</v>
      </c>
      <c r="D96" s="22">
        <f t="shared" si="1"/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35">
      <c r="A97" s="6" t="s">
        <v>31</v>
      </c>
      <c r="B97" s="7" t="s">
        <v>106</v>
      </c>
      <c r="C97" s="32">
        <f>C86*C96</f>
        <v>7.1539200000000011E-2</v>
      </c>
      <c r="D97" s="22">
        <f t="shared" si="1"/>
        <v>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35">
      <c r="A98" s="176" t="s">
        <v>82</v>
      </c>
      <c r="B98" s="177"/>
      <c r="C98" s="32">
        <f>C96+C97</f>
        <v>0.26593919999999999</v>
      </c>
      <c r="D98" s="22">
        <f t="shared" si="1"/>
        <v>0</v>
      </c>
      <c r="E98" s="1"/>
      <c r="F98" s="3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35">
      <c r="A100" s="13" t="s">
        <v>107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35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35">
      <c r="A102" s="178" t="s">
        <v>108</v>
      </c>
      <c r="B102" s="177"/>
      <c r="C102" s="8" t="s">
        <v>87</v>
      </c>
      <c r="D102" s="8" t="s">
        <v>51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35">
      <c r="A103" s="6" t="s">
        <v>23</v>
      </c>
      <c r="B103" s="7" t="s">
        <v>109</v>
      </c>
      <c r="C103" s="32">
        <v>6.9999999999999999E-4</v>
      </c>
      <c r="D103" s="22">
        <f>C103*$C$47</f>
        <v>0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35">
      <c r="A104" s="6" t="s">
        <v>25</v>
      </c>
      <c r="B104" s="7" t="s">
        <v>110</v>
      </c>
      <c r="C104" s="32">
        <f>C103*C86</f>
        <v>2.5760000000000008E-4</v>
      </c>
      <c r="D104" s="22">
        <f>C104*$C$47</f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35">
      <c r="A105" s="176" t="s">
        <v>82</v>
      </c>
      <c r="B105" s="177"/>
      <c r="C105" s="32">
        <f>SUM(C103:C104)</f>
        <v>9.5760000000000007E-4</v>
      </c>
      <c r="D105" s="22">
        <f>SUM(D103:D104)</f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35">
      <c r="A107" s="13" t="s">
        <v>111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35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35">
      <c r="A109" s="178" t="s">
        <v>112</v>
      </c>
      <c r="B109" s="177"/>
      <c r="C109" s="8" t="s">
        <v>87</v>
      </c>
      <c r="D109" s="8" t="s">
        <v>51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35">
      <c r="A110" s="6" t="s">
        <v>23</v>
      </c>
      <c r="B110" s="7" t="s">
        <v>113</v>
      </c>
      <c r="C110" s="32">
        <v>4.1999999999999997E-3</v>
      </c>
      <c r="D110" s="22">
        <f t="shared" ref="D110:D115" si="2">C110*$C$47</f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35">
      <c r="A111" s="6" t="s">
        <v>25</v>
      </c>
      <c r="B111" s="7" t="s">
        <v>114</v>
      </c>
      <c r="C111" s="32">
        <f>8%*C110</f>
        <v>3.3599999999999998E-4</v>
      </c>
      <c r="D111" s="22">
        <f t="shared" si="2"/>
        <v>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35">
      <c r="A112" s="6" t="s">
        <v>28</v>
      </c>
      <c r="B112" s="7" t="s">
        <v>115</v>
      </c>
      <c r="C112" s="32">
        <f>4.35%*C110</f>
        <v>1.8269999999999997E-4</v>
      </c>
      <c r="D112" s="22">
        <f t="shared" si="2"/>
        <v>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35">
      <c r="A113" s="6" t="s">
        <v>31</v>
      </c>
      <c r="B113" s="7" t="s">
        <v>116</v>
      </c>
      <c r="C113" s="32">
        <v>4.0000000000000002E-4</v>
      </c>
      <c r="D113" s="22">
        <f t="shared" si="2"/>
        <v>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35">
      <c r="A114" s="6" t="s">
        <v>56</v>
      </c>
      <c r="B114" s="7" t="s">
        <v>117</v>
      </c>
      <c r="C114" s="32">
        <f>C113*C86</f>
        <v>1.4720000000000005E-4</v>
      </c>
      <c r="D114" s="22">
        <f t="shared" si="2"/>
        <v>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35">
      <c r="A115" s="6" t="s">
        <v>58</v>
      </c>
      <c r="B115" s="7" t="s">
        <v>118</v>
      </c>
      <c r="C115" s="32">
        <v>1E-4</v>
      </c>
      <c r="D115" s="22">
        <f t="shared" si="2"/>
        <v>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35">
      <c r="A116" s="176" t="s">
        <v>82</v>
      </c>
      <c r="B116" s="177"/>
      <c r="C116" s="32">
        <f>SUM(C110:C115)</f>
        <v>5.3659000000000007E-3</v>
      </c>
      <c r="D116" s="22">
        <f>SUM(D110:D115)</f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35">
      <c r="A118" s="29" t="s">
        <v>119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35">
      <c r="A119" s="1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35">
      <c r="A120" s="178" t="s">
        <v>120</v>
      </c>
      <c r="B120" s="177"/>
      <c r="C120" s="8" t="s">
        <v>87</v>
      </c>
      <c r="D120" s="8" t="s">
        <v>51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35">
      <c r="A121" s="6" t="s">
        <v>23</v>
      </c>
      <c r="B121" s="7" t="s">
        <v>121</v>
      </c>
      <c r="C121" s="32">
        <f>8.33%+2.78%</f>
        <v>0.1111</v>
      </c>
      <c r="D121" s="2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35">
      <c r="A122" s="6" t="s">
        <v>25</v>
      </c>
      <c r="B122" s="7" t="s">
        <v>122</v>
      </c>
      <c r="C122" s="32">
        <v>1.66E-2</v>
      </c>
      <c r="D122" s="22">
        <f t="shared" ref="D122:D129" si="3">C122*$C$47</f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35">
      <c r="A123" s="6" t="s">
        <v>28</v>
      </c>
      <c r="B123" s="7" t="s">
        <v>123</v>
      </c>
      <c r="C123" s="32">
        <v>0</v>
      </c>
      <c r="D123" s="22">
        <f t="shared" si="3"/>
        <v>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35">
      <c r="A124" s="6" t="s">
        <v>31</v>
      </c>
      <c r="B124" s="7" t="s">
        <v>124</v>
      </c>
      <c r="C124" s="32">
        <v>2.8E-3</v>
      </c>
      <c r="D124" s="22">
        <f t="shared" si="3"/>
        <v>0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35">
      <c r="A125" s="6" t="s">
        <v>56</v>
      </c>
      <c r="B125" s="7" t="s">
        <v>125</v>
      </c>
      <c r="C125" s="32">
        <v>2.9999999999999997E-4</v>
      </c>
      <c r="D125" s="22">
        <f t="shared" si="3"/>
        <v>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35">
      <c r="A126" s="6" t="s">
        <v>58</v>
      </c>
      <c r="B126" s="7" t="s">
        <v>63</v>
      </c>
      <c r="C126" s="32"/>
      <c r="D126" s="22">
        <f t="shared" si="3"/>
        <v>0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35">
      <c r="A127" s="8"/>
      <c r="B127" s="33" t="s">
        <v>105</v>
      </c>
      <c r="C127" s="32">
        <f>SUM(C121:C126)</f>
        <v>0.1308</v>
      </c>
      <c r="D127" s="22">
        <f t="shared" si="3"/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35">
      <c r="A128" s="6" t="s">
        <v>60</v>
      </c>
      <c r="B128" s="7" t="s">
        <v>126</v>
      </c>
      <c r="C128" s="32">
        <f>C127*C86</f>
        <v>4.8134400000000015E-2</v>
      </c>
      <c r="D128" s="22">
        <f t="shared" si="3"/>
        <v>0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35">
      <c r="A129" s="176" t="s">
        <v>82</v>
      </c>
      <c r="B129" s="177"/>
      <c r="C129" s="32">
        <f>C127+C128</f>
        <v>0.17893440000000002</v>
      </c>
      <c r="D129" s="22">
        <f t="shared" si="3"/>
        <v>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35">
      <c r="A131" s="29" t="s">
        <v>127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3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35">
      <c r="A133" s="178" t="s">
        <v>128</v>
      </c>
      <c r="B133" s="177"/>
      <c r="C133" s="8" t="s">
        <v>87</v>
      </c>
      <c r="D133" s="8" t="s">
        <v>51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35">
      <c r="A134" s="35" t="s">
        <v>129</v>
      </c>
      <c r="B134" s="7" t="s">
        <v>130</v>
      </c>
      <c r="C134" s="32">
        <f>C86</f>
        <v>0.3680000000000001</v>
      </c>
      <c r="D134" s="22">
        <f>D86</f>
        <v>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35">
      <c r="A135" s="35" t="s">
        <v>131</v>
      </c>
      <c r="B135" s="7" t="s">
        <v>132</v>
      </c>
      <c r="C135" s="32">
        <f>C98</f>
        <v>0.26593919999999999</v>
      </c>
      <c r="D135" s="22">
        <f>D98</f>
        <v>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35">
      <c r="A136" s="35" t="s">
        <v>133</v>
      </c>
      <c r="B136" s="7" t="s">
        <v>109</v>
      </c>
      <c r="C136" s="32">
        <f>C105</f>
        <v>9.5760000000000007E-4</v>
      </c>
      <c r="D136" s="22">
        <f>D105</f>
        <v>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35">
      <c r="A137" s="35" t="s">
        <v>134</v>
      </c>
      <c r="B137" s="7" t="s">
        <v>135</v>
      </c>
      <c r="C137" s="32">
        <f>C116</f>
        <v>5.3659000000000007E-3</v>
      </c>
      <c r="D137" s="22">
        <f>D116</f>
        <v>0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35">
      <c r="A138" s="35" t="s">
        <v>136</v>
      </c>
      <c r="B138" s="7" t="s">
        <v>137</v>
      </c>
      <c r="C138" s="32">
        <f>C129</f>
        <v>0.17893440000000002</v>
      </c>
      <c r="D138" s="22">
        <f>D129</f>
        <v>0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35">
      <c r="A139" s="35" t="s">
        <v>138</v>
      </c>
      <c r="B139" s="7" t="s">
        <v>63</v>
      </c>
      <c r="C139" s="32"/>
      <c r="D139" s="2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35">
      <c r="A140" s="176" t="s">
        <v>82</v>
      </c>
      <c r="B140" s="177"/>
      <c r="C140" s="32">
        <f>SUM(C134:C139)</f>
        <v>0.81919710000000023</v>
      </c>
      <c r="D140" s="22">
        <f>SUM(D134:D139)</f>
        <v>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35">
      <c r="A141" s="1"/>
      <c r="B141" s="1"/>
      <c r="C141" s="1"/>
      <c r="D141" s="3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35">
      <c r="A142" s="13" t="s">
        <v>139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3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35">
      <c r="A144" s="178" t="s">
        <v>140</v>
      </c>
      <c r="B144" s="177"/>
      <c r="C144" s="8" t="s">
        <v>87</v>
      </c>
      <c r="D144" s="8" t="s">
        <v>51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35">
      <c r="A145" s="6" t="s">
        <v>23</v>
      </c>
      <c r="B145" s="7" t="s">
        <v>141</v>
      </c>
      <c r="C145" s="32">
        <v>0.03</v>
      </c>
      <c r="D145" s="17">
        <f>C145*C167</f>
        <v>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35">
      <c r="A146" s="6" t="s">
        <v>25</v>
      </c>
      <c r="B146" s="179" t="s">
        <v>142</v>
      </c>
      <c r="C146" s="180"/>
      <c r="D146" s="177"/>
      <c r="E146" s="3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35">
      <c r="A147" s="6"/>
      <c r="B147" s="7" t="s">
        <v>143</v>
      </c>
      <c r="C147" s="32">
        <v>6.4999999999999997E-3</v>
      </c>
      <c r="D147" s="17">
        <f>(($C$167+$D$145+$D$154)/(1-$C$153))*C147</f>
        <v>0</v>
      </c>
      <c r="E147" s="3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35">
      <c r="A148" s="6"/>
      <c r="B148" s="7" t="s">
        <v>144</v>
      </c>
      <c r="C148" s="32">
        <v>0.03</v>
      </c>
      <c r="D148" s="17">
        <f>(($C$167+$D$145+$D$154)/(1-$C$153))*C148</f>
        <v>0</v>
      </c>
      <c r="E148" s="3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35">
      <c r="A149" s="6"/>
      <c r="B149" s="7" t="s">
        <v>145</v>
      </c>
      <c r="C149" s="32">
        <v>0</v>
      </c>
      <c r="D149" s="17">
        <f>(($C$167+$D$145+$D$154)/(1-$C$153))*C149</f>
        <v>0</v>
      </c>
      <c r="E149" s="3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35">
      <c r="A150" s="6"/>
      <c r="B150" s="179" t="s">
        <v>146</v>
      </c>
      <c r="C150" s="180"/>
      <c r="D150" s="17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35">
      <c r="A151" s="6"/>
      <c r="B151" s="179" t="s">
        <v>147</v>
      </c>
      <c r="C151" s="180"/>
      <c r="D151" s="17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35">
      <c r="A152" s="6"/>
      <c r="B152" s="7" t="s">
        <v>148</v>
      </c>
      <c r="C152" s="32">
        <v>0.05</v>
      </c>
      <c r="D152" s="17">
        <f>(($C$167+$D$145+$D$154)/(1-$C$153))*C152</f>
        <v>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35">
      <c r="A153" s="6"/>
      <c r="B153" s="7" t="s">
        <v>149</v>
      </c>
      <c r="C153" s="32">
        <f>SUM(C147:C152)</f>
        <v>8.6499999999999994E-2</v>
      </c>
      <c r="D153" s="17">
        <f>(($C$167+$D$145+$D$154)/(1-$C$153))*C153</f>
        <v>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35">
      <c r="A154" s="6" t="s">
        <v>28</v>
      </c>
      <c r="B154" s="7" t="s">
        <v>150</v>
      </c>
      <c r="C154" s="32">
        <v>0.06</v>
      </c>
      <c r="D154" s="17">
        <f>C154*(C167+D145)</f>
        <v>0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35">
      <c r="A155" s="181" t="s">
        <v>82</v>
      </c>
      <c r="B155" s="182"/>
      <c r="C155" s="37">
        <f>SUM(C145,C153,C154)</f>
        <v>0.17649999999999999</v>
      </c>
      <c r="D155" s="38">
        <f>SUM(D145,D153,D154)</f>
        <v>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72.75" customHeight="1" x14ac:dyDescent="0.35">
      <c r="A156" s="39" t="s">
        <v>151</v>
      </c>
      <c r="B156" s="183" t="s">
        <v>152</v>
      </c>
      <c r="C156" s="186" t="s">
        <v>153</v>
      </c>
      <c r="D156" s="18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72.75" customHeight="1" x14ac:dyDescent="0.35">
      <c r="A157" s="40" t="s">
        <v>154</v>
      </c>
      <c r="B157" s="184"/>
      <c r="C157" s="188"/>
      <c r="D157" s="18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72.75" customHeight="1" x14ac:dyDescent="0.35">
      <c r="A158" s="40" t="s">
        <v>155</v>
      </c>
      <c r="B158" s="185"/>
      <c r="C158" s="190"/>
      <c r="D158" s="19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35">
      <c r="A159" s="41"/>
      <c r="B159" s="2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35">
      <c r="A160" s="202" t="s">
        <v>156</v>
      </c>
      <c r="B160" s="203"/>
      <c r="C160" s="203"/>
      <c r="D160" s="20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3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35">
      <c r="A162" s="178" t="s">
        <v>157</v>
      </c>
      <c r="B162" s="177"/>
      <c r="C162" s="8" t="s">
        <v>51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9" customHeight="1" x14ac:dyDescent="0.35">
      <c r="A163" s="42" t="s">
        <v>23</v>
      </c>
      <c r="B163" s="43" t="s">
        <v>49</v>
      </c>
      <c r="C163" s="44">
        <f>C47</f>
        <v>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9" customHeight="1" x14ac:dyDescent="0.35">
      <c r="A164" s="42" t="s">
        <v>25</v>
      </c>
      <c r="B164" s="43" t="s">
        <v>66</v>
      </c>
      <c r="C164" s="44">
        <f>C60</f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9" customHeight="1" x14ac:dyDescent="0.35">
      <c r="A165" s="42" t="s">
        <v>28</v>
      </c>
      <c r="B165" s="43" t="s">
        <v>158</v>
      </c>
      <c r="C165" s="44">
        <f>C70</f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9" customHeight="1" x14ac:dyDescent="0.35">
      <c r="A166" s="42" t="s">
        <v>31</v>
      </c>
      <c r="B166" s="43" t="s">
        <v>159</v>
      </c>
      <c r="C166" s="44">
        <f>D140</f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9" customHeight="1" x14ac:dyDescent="0.35">
      <c r="A167" s="45"/>
      <c r="B167" s="46" t="s">
        <v>160</v>
      </c>
      <c r="C167" s="44">
        <f>SUM(C163:C166)</f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9" customHeight="1" x14ac:dyDescent="0.35">
      <c r="A168" s="42" t="s">
        <v>56</v>
      </c>
      <c r="B168" s="43" t="s">
        <v>139</v>
      </c>
      <c r="C168" s="44">
        <f>D155</f>
        <v>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35">
      <c r="A169" s="176" t="s">
        <v>161</v>
      </c>
      <c r="B169" s="177"/>
      <c r="C169" s="17">
        <f>C167+C168</f>
        <v>0</v>
      </c>
      <c r="D169" s="1"/>
      <c r="E169" s="1"/>
      <c r="F169" s="4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35">
      <c r="A170" s="48"/>
      <c r="B170" s="4"/>
      <c r="C170" s="4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0.75" customHeight="1" x14ac:dyDescent="0.35">
      <c r="A171" s="48"/>
      <c r="B171" s="4"/>
      <c r="C171" s="4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hidden="1" customHeight="1" x14ac:dyDescent="0.35">
      <c r="A172" s="48"/>
      <c r="B172" s="4"/>
      <c r="C172" s="4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3.75" hidden="1" x14ac:dyDescent="0.5">
      <c r="A173" s="205" t="s">
        <v>162</v>
      </c>
      <c r="B173" s="195"/>
      <c r="C173" s="19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hidden="1" customHeight="1" x14ac:dyDescent="0.35">
      <c r="A174" s="50"/>
      <c r="B174" s="50" t="s">
        <v>0</v>
      </c>
      <c r="C174" s="5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hidden="1" customHeight="1" x14ac:dyDescent="0.35">
      <c r="A175" s="194" t="s">
        <v>1</v>
      </c>
      <c r="B175" s="195"/>
      <c r="C175" s="19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hidden="1" customHeight="1" x14ac:dyDescent="0.35">
      <c r="A176" s="194" t="s">
        <v>2</v>
      </c>
      <c r="B176" s="195"/>
      <c r="C176" s="19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hidden="1" customHeight="1" x14ac:dyDescent="0.35">
      <c r="A177" s="3" t="s">
        <v>3</v>
      </c>
      <c r="B177" s="3" t="s">
        <v>4</v>
      </c>
      <c r="C177" s="3" t="s">
        <v>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hidden="1" customHeight="1" x14ac:dyDescent="0.35">
      <c r="A178" s="194" t="s">
        <v>6</v>
      </c>
      <c r="B178" s="195"/>
      <c r="C178" s="19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hidden="1" customHeight="1" x14ac:dyDescent="0.35">
      <c r="A179" s="3" t="s">
        <v>7</v>
      </c>
      <c r="B179" s="3" t="s">
        <v>8</v>
      </c>
      <c r="C179" s="3" t="s">
        <v>9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hidden="1" customHeight="1" x14ac:dyDescent="0.35">
      <c r="A180" s="3" t="s">
        <v>10</v>
      </c>
      <c r="B180" s="3" t="s">
        <v>11</v>
      </c>
      <c r="C180" s="3" t="s">
        <v>12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hidden="1" customHeight="1" x14ac:dyDescent="0.35">
      <c r="A181" s="3" t="s">
        <v>13</v>
      </c>
      <c r="B181" s="194" t="s">
        <v>14</v>
      </c>
      <c r="C181" s="19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hidden="1" customHeight="1" x14ac:dyDescent="0.35">
      <c r="A182" s="194" t="s">
        <v>15</v>
      </c>
      <c r="B182" s="195"/>
      <c r="C182" s="19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hidden="1" customHeight="1" x14ac:dyDescent="0.35">
      <c r="A183" s="3" t="s">
        <v>16</v>
      </c>
      <c r="B183" s="3" t="s">
        <v>17</v>
      </c>
      <c r="C183" s="3" t="s">
        <v>18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hidden="1" customHeight="1" x14ac:dyDescent="0.35">
      <c r="A184" s="3" t="s">
        <v>19</v>
      </c>
      <c r="B184" s="3" t="s">
        <v>20</v>
      </c>
      <c r="C184" s="3" t="s">
        <v>21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hidden="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hidden="1" customHeight="1" x14ac:dyDescent="0.35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hidden="1" customHeight="1" x14ac:dyDescent="0.35">
      <c r="A187" s="8"/>
      <c r="B187" s="8" t="s">
        <v>22</v>
      </c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hidden="1" customHeight="1" x14ac:dyDescent="0.35">
      <c r="A188" s="6" t="s">
        <v>23</v>
      </c>
      <c r="B188" s="7" t="s">
        <v>24</v>
      </c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hidden="1" customHeight="1" x14ac:dyDescent="0.35">
      <c r="A189" s="6" t="s">
        <v>25</v>
      </c>
      <c r="B189" s="7" t="s">
        <v>26</v>
      </c>
      <c r="C189" s="8" t="s">
        <v>27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hidden="1" customHeight="1" x14ac:dyDescent="0.35">
      <c r="A190" s="6" t="s">
        <v>28</v>
      </c>
      <c r="B190" s="7" t="s">
        <v>29</v>
      </c>
      <c r="C190" s="8" t="s">
        <v>30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hidden="1" customHeight="1" x14ac:dyDescent="0.35">
      <c r="A191" s="6" t="s">
        <v>31</v>
      </c>
      <c r="B191" s="7" t="s">
        <v>163</v>
      </c>
      <c r="C191" s="8" t="s">
        <v>164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hidden="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hidden="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hidden="1" customHeight="1" x14ac:dyDescent="0.35">
      <c r="A194" s="8" t="s">
        <v>34</v>
      </c>
      <c r="B194" s="8" t="s">
        <v>35</v>
      </c>
      <c r="C194" s="8" t="s">
        <v>36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hidden="1" customHeight="1" x14ac:dyDescent="0.35">
      <c r="A195" s="8" t="str">
        <f t="shared" ref="A195:C196" si="4">A24</f>
        <v>Preparo de Alimentos</v>
      </c>
      <c r="B195" s="8" t="str">
        <f t="shared" si="4"/>
        <v xml:space="preserve">Merendeira </v>
      </c>
      <c r="C195" s="51">
        <f t="shared" si="4"/>
        <v>307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hidden="1" customHeight="1" x14ac:dyDescent="0.35">
      <c r="A196" s="8" t="str">
        <f t="shared" si="4"/>
        <v>Preparo de Alimentos</v>
      </c>
      <c r="B196" s="8" t="str">
        <f t="shared" si="4"/>
        <v>Nutricionista</v>
      </c>
      <c r="C196" s="8">
        <f t="shared" si="4"/>
        <v>13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hidden="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hidden="1" customHeight="1" x14ac:dyDescent="0.35">
      <c r="A198" s="1"/>
      <c r="B198" s="13" t="s">
        <v>42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hidden="1" customHeight="1" x14ac:dyDescent="0.3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hidden="1" customHeight="1" x14ac:dyDescent="0.35">
      <c r="A200" s="206" t="s">
        <v>43</v>
      </c>
      <c r="B200" s="180"/>
      <c r="C200" s="17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hidden="1" customHeight="1" x14ac:dyDescent="0.35">
      <c r="A201" s="6">
        <v>1</v>
      </c>
      <c r="B201" s="16" t="s">
        <v>44</v>
      </c>
      <c r="C201" s="8" t="s">
        <v>37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hidden="1" customHeight="1" x14ac:dyDescent="0.35">
      <c r="A202" s="6">
        <v>2</v>
      </c>
      <c r="B202" s="16" t="s">
        <v>45</v>
      </c>
      <c r="C202" s="17">
        <v>2253.62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hidden="1" customHeight="1" x14ac:dyDescent="0.35">
      <c r="A203" s="6">
        <v>3</v>
      </c>
      <c r="B203" s="16" t="s">
        <v>46</v>
      </c>
      <c r="C203" s="18" t="s">
        <v>165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hidden="1" customHeight="1" x14ac:dyDescent="0.35">
      <c r="A204" s="6">
        <v>4</v>
      </c>
      <c r="B204" s="16" t="s">
        <v>48</v>
      </c>
      <c r="C204" s="19">
        <v>44256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hidden="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hidden="1" customHeight="1" x14ac:dyDescent="0.35">
      <c r="A206" s="13" t="s">
        <v>49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hidden="1" customHeight="1" x14ac:dyDescent="0.3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hidden="1" customHeight="1" x14ac:dyDescent="0.35">
      <c r="A208" s="178" t="s">
        <v>50</v>
      </c>
      <c r="B208" s="177"/>
      <c r="C208" s="8" t="s">
        <v>51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hidden="1" customHeight="1" x14ac:dyDescent="0.35">
      <c r="A209" s="6" t="s">
        <v>23</v>
      </c>
      <c r="B209" s="7" t="s">
        <v>52</v>
      </c>
      <c r="C209" s="17">
        <f>C202</f>
        <v>2253.62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hidden="1" customHeight="1" x14ac:dyDescent="0.35">
      <c r="A210" s="6" t="s">
        <v>25</v>
      </c>
      <c r="B210" s="7" t="s">
        <v>53</v>
      </c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hidden="1" customHeight="1" x14ac:dyDescent="0.35">
      <c r="A211" s="6" t="s">
        <v>28</v>
      </c>
      <c r="B211" s="7" t="s">
        <v>54</v>
      </c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hidden="1" customHeight="1" x14ac:dyDescent="0.35">
      <c r="A212" s="6" t="s">
        <v>31</v>
      </c>
      <c r="B212" s="7" t="s">
        <v>55</v>
      </c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hidden="1" customHeight="1" x14ac:dyDescent="0.35">
      <c r="A213" s="6" t="s">
        <v>56</v>
      </c>
      <c r="B213" s="7" t="s">
        <v>57</v>
      </c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hidden="1" customHeight="1" x14ac:dyDescent="0.35">
      <c r="A214" s="6" t="s">
        <v>58</v>
      </c>
      <c r="B214" s="7" t="s">
        <v>59</v>
      </c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hidden="1" customHeight="1" x14ac:dyDescent="0.35">
      <c r="A215" s="6" t="s">
        <v>60</v>
      </c>
      <c r="B215" s="7" t="s">
        <v>61</v>
      </c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hidden="1" customHeight="1" x14ac:dyDescent="0.35">
      <c r="A216" s="6" t="s">
        <v>62</v>
      </c>
      <c r="B216" s="7" t="s">
        <v>63</v>
      </c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hidden="1" customHeight="1" x14ac:dyDescent="0.35">
      <c r="A217" s="200" t="s">
        <v>64</v>
      </c>
      <c r="B217" s="201"/>
      <c r="C217" s="17">
        <f>SUM(C209:C216)</f>
        <v>2253.62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hidden="1" customHeight="1" x14ac:dyDescent="0.35">
      <c r="A218" s="21" t="s">
        <v>65</v>
      </c>
      <c r="B218" s="2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hidden="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hidden="1" customHeight="1" x14ac:dyDescent="0.35">
      <c r="A220" s="13" t="s">
        <v>66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hidden="1" customHeight="1" x14ac:dyDescent="0.3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hidden="1" customHeight="1" x14ac:dyDescent="0.35">
      <c r="A222" s="178" t="s">
        <v>67</v>
      </c>
      <c r="B222" s="177"/>
      <c r="C222" s="8" t="s">
        <v>51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hidden="1" customHeight="1" x14ac:dyDescent="0.35">
      <c r="A223" s="6" t="s">
        <v>23</v>
      </c>
      <c r="B223" s="7" t="s">
        <v>68</v>
      </c>
      <c r="C223" s="22">
        <f>2*3.75*22 - 0.06*C217</f>
        <v>29.782800000000009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hidden="1" customHeight="1" x14ac:dyDescent="0.35">
      <c r="A224" s="6" t="s">
        <v>25</v>
      </c>
      <c r="B224" s="7" t="s">
        <v>69</v>
      </c>
      <c r="C224" s="2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hidden="1" customHeight="1" x14ac:dyDescent="0.35">
      <c r="A225" s="6" t="s">
        <v>28</v>
      </c>
      <c r="B225" s="7" t="s">
        <v>70</v>
      </c>
      <c r="C225" s="22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hidden="1" customHeight="1" x14ac:dyDescent="0.35">
      <c r="A226" s="6" t="s">
        <v>31</v>
      </c>
      <c r="B226" s="7" t="s">
        <v>71</v>
      </c>
      <c r="C226" s="2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hidden="1" customHeight="1" x14ac:dyDescent="0.35">
      <c r="A227" s="6" t="s">
        <v>56</v>
      </c>
      <c r="B227" s="7" t="s">
        <v>72</v>
      </c>
      <c r="C227" s="2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hidden="1" customHeight="1" x14ac:dyDescent="0.35">
      <c r="A228" s="6" t="s">
        <v>58</v>
      </c>
      <c r="B228" s="7" t="s">
        <v>73</v>
      </c>
      <c r="C228" s="22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hidden="1" customHeight="1" x14ac:dyDescent="0.35">
      <c r="A229" s="6" t="s">
        <v>60</v>
      </c>
      <c r="B229" s="20" t="s">
        <v>63</v>
      </c>
      <c r="C229" s="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hidden="1" customHeight="1" x14ac:dyDescent="0.35">
      <c r="A230" s="200" t="s">
        <v>74</v>
      </c>
      <c r="B230" s="201"/>
      <c r="C230" s="22">
        <f>SUM(C223:C229)</f>
        <v>29.782800000000009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hidden="1" customHeight="1" x14ac:dyDescent="0.35">
      <c r="A231" s="23" t="s">
        <v>75</v>
      </c>
      <c r="B231" s="24" t="s">
        <v>76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hidden="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hidden="1" customHeight="1" x14ac:dyDescent="0.35">
      <c r="A233" s="13" t="s">
        <v>77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hidden="1" customHeight="1" x14ac:dyDescent="0.3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hidden="1" customHeight="1" x14ac:dyDescent="0.35">
      <c r="A235" s="178" t="s">
        <v>166</v>
      </c>
      <c r="B235" s="177"/>
      <c r="C235" s="8" t="s">
        <v>51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hidden="1" customHeight="1" x14ac:dyDescent="0.35">
      <c r="A236" s="6" t="s">
        <v>23</v>
      </c>
      <c r="B236" s="52" t="str">
        <f>B66</f>
        <v>Uniformes e EPI</v>
      </c>
      <c r="C236" s="22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hidden="1" customHeight="1" x14ac:dyDescent="0.35">
      <c r="A237" s="6" t="s">
        <v>25</v>
      </c>
      <c r="B237" s="52" t="str">
        <f>B67</f>
        <v>Materiais</v>
      </c>
      <c r="C237" s="22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hidden="1" customHeight="1" x14ac:dyDescent="0.35">
      <c r="A238" s="6" t="s">
        <v>28</v>
      </c>
      <c r="B238" s="52" t="str">
        <f>B68</f>
        <v xml:space="preserve">Equipamentos </v>
      </c>
      <c r="C238" s="22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hidden="1" customHeight="1" x14ac:dyDescent="0.35">
      <c r="A239" s="6" t="s">
        <v>31</v>
      </c>
      <c r="B239" s="52">
        <f>B69</f>
        <v>0</v>
      </c>
      <c r="C239" s="2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hidden="1" customHeight="1" x14ac:dyDescent="0.35">
      <c r="A240" s="176" t="s">
        <v>82</v>
      </c>
      <c r="B240" s="177"/>
      <c r="C240" s="22">
        <f>SUM(C236:C239)</f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hidden="1" customHeight="1" x14ac:dyDescent="0.35">
      <c r="A241" s="3" t="s">
        <v>83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hidden="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hidden="1" customHeight="1" x14ac:dyDescent="0.35">
      <c r="A243" s="29" t="s">
        <v>84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hidden="1" customHeight="1" x14ac:dyDescent="0.35">
      <c r="A244" s="2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hidden="1" customHeight="1" x14ac:dyDescent="0.35">
      <c r="A245" s="29" t="s">
        <v>85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hidden="1" customHeight="1" x14ac:dyDescent="0.3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hidden="1" customHeight="1" x14ac:dyDescent="0.35">
      <c r="A247" s="178" t="s">
        <v>86</v>
      </c>
      <c r="B247" s="177"/>
      <c r="C247" s="10" t="s">
        <v>87</v>
      </c>
      <c r="D247" s="8" t="s">
        <v>51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hidden="1" customHeight="1" x14ac:dyDescent="0.35">
      <c r="A248" s="6" t="s">
        <v>23</v>
      </c>
      <c r="B248" s="7" t="s">
        <v>88</v>
      </c>
      <c r="C248" s="32">
        <v>0.2</v>
      </c>
      <c r="D248" s="22">
        <f t="shared" ref="D248:D255" si="5">C248*$C$217</f>
        <v>450.72399999999999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hidden="1" customHeight="1" x14ac:dyDescent="0.35">
      <c r="A249" s="6" t="s">
        <v>25</v>
      </c>
      <c r="B249" s="7" t="s">
        <v>89</v>
      </c>
      <c r="C249" s="32">
        <v>1.4999999999999999E-2</v>
      </c>
      <c r="D249" s="22">
        <f t="shared" si="5"/>
        <v>33.804299999999998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hidden="1" customHeight="1" x14ac:dyDescent="0.35">
      <c r="A250" s="6" t="s">
        <v>28</v>
      </c>
      <c r="B250" s="7" t="s">
        <v>90</v>
      </c>
      <c r="C250" s="32">
        <v>0.01</v>
      </c>
      <c r="D250" s="22">
        <f t="shared" si="5"/>
        <v>22.536200000000001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hidden="1" customHeight="1" x14ac:dyDescent="0.35">
      <c r="A251" s="6" t="s">
        <v>31</v>
      </c>
      <c r="B251" s="7" t="s">
        <v>91</v>
      </c>
      <c r="C251" s="32">
        <v>2E-3</v>
      </c>
      <c r="D251" s="22">
        <f t="shared" si="5"/>
        <v>4.5072399999999995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hidden="1" customHeight="1" x14ac:dyDescent="0.35">
      <c r="A252" s="6" t="s">
        <v>56</v>
      </c>
      <c r="B252" s="7" t="s">
        <v>92</v>
      </c>
      <c r="C252" s="32">
        <v>2.5000000000000001E-2</v>
      </c>
      <c r="D252" s="22">
        <f t="shared" si="5"/>
        <v>56.340499999999999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hidden="1" customHeight="1" x14ac:dyDescent="0.35">
      <c r="A253" s="6" t="s">
        <v>58</v>
      </c>
      <c r="B253" s="7" t="s">
        <v>93</v>
      </c>
      <c r="C253" s="32">
        <v>0.08</v>
      </c>
      <c r="D253" s="22">
        <f t="shared" si="5"/>
        <v>180.28960000000001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hidden="1" customHeight="1" x14ac:dyDescent="0.35">
      <c r="A254" s="6" t="s">
        <v>60</v>
      </c>
      <c r="B254" s="7" t="s">
        <v>94</v>
      </c>
      <c r="C254" s="32">
        <v>0.03</v>
      </c>
      <c r="D254" s="22">
        <f t="shared" si="5"/>
        <v>67.608599999999996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hidden="1" customHeight="1" x14ac:dyDescent="0.35">
      <c r="A255" s="6" t="s">
        <v>62</v>
      </c>
      <c r="B255" s="7" t="s">
        <v>95</v>
      </c>
      <c r="C255" s="32">
        <v>6.0000000000000001E-3</v>
      </c>
      <c r="D255" s="22">
        <f t="shared" si="5"/>
        <v>13.52172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hidden="1" customHeight="1" x14ac:dyDescent="0.35">
      <c r="A256" s="176" t="s">
        <v>74</v>
      </c>
      <c r="B256" s="177"/>
      <c r="C256" s="32">
        <f>SUM(C248:C255)</f>
        <v>0.3680000000000001</v>
      </c>
      <c r="D256" s="22">
        <f>SUM(D248:D255)</f>
        <v>829.33215999999993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hidden="1" customHeight="1" x14ac:dyDescent="0.35">
      <c r="A257" s="23" t="s">
        <v>96</v>
      </c>
      <c r="B257" s="24" t="s">
        <v>97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hidden="1" customHeight="1" x14ac:dyDescent="0.35">
      <c r="A258" s="23" t="s">
        <v>98</v>
      </c>
      <c r="B258" s="24" t="s">
        <v>99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hidden="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hidden="1" customHeight="1" x14ac:dyDescent="0.35">
      <c r="A260" s="13" t="s">
        <v>100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hidden="1" customHeight="1" x14ac:dyDescent="0.3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hidden="1" customHeight="1" x14ac:dyDescent="0.35">
      <c r="A262" s="178" t="s">
        <v>101</v>
      </c>
      <c r="B262" s="177"/>
      <c r="C262" s="8" t="s">
        <v>87</v>
      </c>
      <c r="D262" s="8" t="s">
        <v>51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hidden="1" customHeight="1" x14ac:dyDescent="0.35">
      <c r="A263" s="6" t="s">
        <v>23</v>
      </c>
      <c r="B263" s="7" t="s">
        <v>102</v>
      </c>
      <c r="C263" s="32">
        <v>8.3299999999999999E-2</v>
      </c>
      <c r="D263" s="22">
        <f>C263*$C$217</f>
        <v>187.72654599999998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hidden="1" customHeight="1" x14ac:dyDescent="0.35">
      <c r="A264" s="6"/>
      <c r="B264" s="7" t="s">
        <v>103</v>
      </c>
      <c r="C264" s="32">
        <v>8.3299999999999999E-2</v>
      </c>
      <c r="D264" s="22">
        <f>C264*$C$47</f>
        <v>0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hidden="1" customHeight="1" x14ac:dyDescent="0.35">
      <c r="A265" s="6"/>
      <c r="B265" s="7" t="s">
        <v>104</v>
      </c>
      <c r="C265" s="32">
        <v>2.7799999999999998E-2</v>
      </c>
      <c r="D265" s="22">
        <f>C265*$C$47</f>
        <v>0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hidden="1" customHeight="1" x14ac:dyDescent="0.35">
      <c r="A266" s="8"/>
      <c r="B266" s="33" t="s">
        <v>105</v>
      </c>
      <c r="C266" s="32">
        <f>C263+C264+C265</f>
        <v>0.19439999999999999</v>
      </c>
      <c r="D266" s="22">
        <f>C266*$C$217</f>
        <v>438.10372799999993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hidden="1" customHeight="1" x14ac:dyDescent="0.35">
      <c r="A267" s="6" t="s">
        <v>25</v>
      </c>
      <c r="B267" s="7" t="s">
        <v>106</v>
      </c>
      <c r="C267" s="32">
        <f>C256*C266</f>
        <v>7.1539200000000011E-2</v>
      </c>
      <c r="D267" s="22">
        <f>C267*$C$217</f>
        <v>161.22217190400002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hidden="1" customHeight="1" x14ac:dyDescent="0.35">
      <c r="A268" s="176" t="s">
        <v>82</v>
      </c>
      <c r="B268" s="177"/>
      <c r="C268" s="32">
        <f>C266+C267</f>
        <v>0.26593919999999999</v>
      </c>
      <c r="D268" s="22">
        <f>C268*$C$217</f>
        <v>599.32589990399993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hidden="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hidden="1" customHeight="1" x14ac:dyDescent="0.35">
      <c r="A270" s="13" t="s">
        <v>107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hidden="1" customHeight="1" x14ac:dyDescent="0.3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hidden="1" customHeight="1" x14ac:dyDescent="0.35">
      <c r="A272" s="178" t="s">
        <v>108</v>
      </c>
      <c r="B272" s="177"/>
      <c r="C272" s="8" t="s">
        <v>87</v>
      </c>
      <c r="D272" s="8" t="s">
        <v>51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hidden="1" customHeight="1" x14ac:dyDescent="0.35">
      <c r="A273" s="6" t="s">
        <v>23</v>
      </c>
      <c r="B273" s="7" t="s">
        <v>109</v>
      </c>
      <c r="C273" s="32">
        <v>6.9999999999999999E-4</v>
      </c>
      <c r="D273" s="22">
        <f>C273*$C$217</f>
        <v>1.577534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hidden="1" customHeight="1" x14ac:dyDescent="0.35">
      <c r="A274" s="6" t="s">
        <v>25</v>
      </c>
      <c r="B274" s="7" t="s">
        <v>110</v>
      </c>
      <c r="C274" s="32">
        <f>C273*C256</f>
        <v>2.5760000000000008E-4</v>
      </c>
      <c r="D274" s="22">
        <f>C274*$C$217</f>
        <v>0.58053251200000011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hidden="1" customHeight="1" x14ac:dyDescent="0.35">
      <c r="A275" s="176" t="s">
        <v>82</v>
      </c>
      <c r="B275" s="177"/>
      <c r="C275" s="32">
        <f>SUM(C273:C274)</f>
        <v>9.5760000000000007E-4</v>
      </c>
      <c r="D275" s="22">
        <f>SUM(D273:D274)</f>
        <v>2.158066512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hidden="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hidden="1" customHeight="1" x14ac:dyDescent="0.35">
      <c r="A277" s="13" t="s">
        <v>111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hidden="1" customHeight="1" x14ac:dyDescent="0.35">
      <c r="A278" s="1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hidden="1" customHeight="1" x14ac:dyDescent="0.35">
      <c r="A279" s="178" t="s">
        <v>112</v>
      </c>
      <c r="B279" s="177"/>
      <c r="C279" s="8" t="s">
        <v>87</v>
      </c>
      <c r="D279" s="8" t="s">
        <v>51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hidden="1" customHeight="1" x14ac:dyDescent="0.35">
      <c r="A280" s="6" t="s">
        <v>23</v>
      </c>
      <c r="B280" s="7" t="s">
        <v>113</v>
      </c>
      <c r="C280" s="32">
        <v>4.1999999999999997E-3</v>
      </c>
      <c r="D280" s="22">
        <f t="shared" ref="D280:D285" si="6">C280*$C$217</f>
        <v>9.4652039999999982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hidden="1" customHeight="1" x14ac:dyDescent="0.35">
      <c r="A281" s="6" t="s">
        <v>25</v>
      </c>
      <c r="B281" s="7" t="s">
        <v>114</v>
      </c>
      <c r="C281" s="32">
        <f>8%*C280</f>
        <v>3.3599999999999998E-4</v>
      </c>
      <c r="D281" s="22">
        <f t="shared" si="6"/>
        <v>0.75721631999999994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hidden="1" customHeight="1" x14ac:dyDescent="0.35">
      <c r="A282" s="6" t="s">
        <v>28</v>
      </c>
      <c r="B282" s="7" t="s">
        <v>115</v>
      </c>
      <c r="C282" s="32">
        <f>4.35%*C280</f>
        <v>1.8269999999999997E-4</v>
      </c>
      <c r="D282" s="22">
        <f t="shared" si="6"/>
        <v>0.41173637399999991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hidden="1" customHeight="1" x14ac:dyDescent="0.35">
      <c r="A283" s="6" t="s">
        <v>31</v>
      </c>
      <c r="B283" s="7" t="s">
        <v>116</v>
      </c>
      <c r="C283" s="32">
        <v>4.0000000000000002E-4</v>
      </c>
      <c r="D283" s="22">
        <f t="shared" si="6"/>
        <v>0.90144800000000003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hidden="1" customHeight="1" x14ac:dyDescent="0.35">
      <c r="A284" s="6" t="s">
        <v>56</v>
      </c>
      <c r="B284" s="7" t="s">
        <v>117</v>
      </c>
      <c r="C284" s="32">
        <f>C283*C256</f>
        <v>1.4720000000000005E-4</v>
      </c>
      <c r="D284" s="22">
        <f t="shared" si="6"/>
        <v>0.33173286400000013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hidden="1" customHeight="1" x14ac:dyDescent="0.35">
      <c r="A285" s="6" t="s">
        <v>58</v>
      </c>
      <c r="B285" s="7" t="s">
        <v>118</v>
      </c>
      <c r="C285" s="32">
        <v>1E-4</v>
      </c>
      <c r="D285" s="22">
        <f t="shared" si="6"/>
        <v>0.22536200000000001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hidden="1" customHeight="1" x14ac:dyDescent="0.35">
      <c r="A286" s="176" t="s">
        <v>82</v>
      </c>
      <c r="B286" s="177"/>
      <c r="C286" s="32">
        <f>SUM(C280:C285)</f>
        <v>5.3659000000000007E-3</v>
      </c>
      <c r="D286" s="22">
        <f>SUM(D280:D285)</f>
        <v>12.092699558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hidden="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hidden="1" customHeight="1" x14ac:dyDescent="0.35">
      <c r="A288" s="29" t="s">
        <v>119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hidden="1" customHeight="1" x14ac:dyDescent="0.35">
      <c r="A289" s="1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hidden="1" customHeight="1" x14ac:dyDescent="0.35">
      <c r="A290" s="178" t="s">
        <v>120</v>
      </c>
      <c r="B290" s="177"/>
      <c r="C290" s="8" t="s">
        <v>87</v>
      </c>
      <c r="D290" s="8" t="s">
        <v>51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hidden="1" customHeight="1" x14ac:dyDescent="0.35">
      <c r="A291" s="6" t="s">
        <v>23</v>
      </c>
      <c r="B291" s="7" t="s">
        <v>121</v>
      </c>
      <c r="C291" s="32">
        <f>8.33%+2.78%</f>
        <v>0.1111</v>
      </c>
      <c r="D291" s="22">
        <f t="shared" ref="D291:D299" si="7">C291*$C$217</f>
        <v>250.377182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hidden="1" customHeight="1" x14ac:dyDescent="0.35">
      <c r="A292" s="6" t="s">
        <v>25</v>
      </c>
      <c r="B292" s="7" t="s">
        <v>122</v>
      </c>
      <c r="C292" s="32">
        <v>1.66E-2</v>
      </c>
      <c r="D292" s="22">
        <f t="shared" si="7"/>
        <v>37.410091999999999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hidden="1" customHeight="1" x14ac:dyDescent="0.35">
      <c r="A293" s="6" t="s">
        <v>28</v>
      </c>
      <c r="B293" s="7" t="s">
        <v>123</v>
      </c>
      <c r="C293" s="32">
        <v>0</v>
      </c>
      <c r="D293" s="22">
        <f t="shared" si="7"/>
        <v>0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hidden="1" customHeight="1" x14ac:dyDescent="0.35">
      <c r="A294" s="6" t="s">
        <v>31</v>
      </c>
      <c r="B294" s="7" t="s">
        <v>124</v>
      </c>
      <c r="C294" s="32">
        <v>2.8E-3</v>
      </c>
      <c r="D294" s="22">
        <f t="shared" si="7"/>
        <v>6.310136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hidden="1" customHeight="1" x14ac:dyDescent="0.35">
      <c r="A295" s="6" t="s">
        <v>56</v>
      </c>
      <c r="B295" s="7" t="s">
        <v>125</v>
      </c>
      <c r="C295" s="32">
        <v>2.9999999999999997E-4</v>
      </c>
      <c r="D295" s="22">
        <f t="shared" si="7"/>
        <v>0.67608599999999985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hidden="1" customHeight="1" x14ac:dyDescent="0.35">
      <c r="A296" s="6" t="s">
        <v>58</v>
      </c>
      <c r="B296" s="7" t="s">
        <v>63</v>
      </c>
      <c r="C296" s="32"/>
      <c r="D296" s="22">
        <f t="shared" si="7"/>
        <v>0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hidden="1" customHeight="1" x14ac:dyDescent="0.35">
      <c r="A297" s="8"/>
      <c r="B297" s="33" t="s">
        <v>105</v>
      </c>
      <c r="C297" s="32">
        <f>SUM(C291:C296)</f>
        <v>0.1308</v>
      </c>
      <c r="D297" s="22">
        <f t="shared" si="7"/>
        <v>294.77349599999997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hidden="1" customHeight="1" x14ac:dyDescent="0.35">
      <c r="A298" s="6" t="s">
        <v>60</v>
      </c>
      <c r="B298" s="7" t="s">
        <v>126</v>
      </c>
      <c r="C298" s="32">
        <f>C297*C256</f>
        <v>4.8134400000000015E-2</v>
      </c>
      <c r="D298" s="22">
        <f t="shared" si="7"/>
        <v>108.47664652800003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hidden="1" customHeight="1" x14ac:dyDescent="0.35">
      <c r="A299" s="176" t="s">
        <v>82</v>
      </c>
      <c r="B299" s="177"/>
      <c r="C299" s="32">
        <f>C297+C298</f>
        <v>0.17893440000000002</v>
      </c>
      <c r="D299" s="22">
        <f t="shared" si="7"/>
        <v>403.25014252800003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hidden="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hidden="1" customHeight="1" x14ac:dyDescent="0.35">
      <c r="A301" s="29" t="s">
        <v>127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hidden="1" customHeight="1" x14ac:dyDescent="0.35">
      <c r="A302" s="1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hidden="1" customHeight="1" x14ac:dyDescent="0.35">
      <c r="A303" s="178" t="s">
        <v>128</v>
      </c>
      <c r="B303" s="177"/>
      <c r="C303" s="8" t="s">
        <v>87</v>
      </c>
      <c r="D303" s="8" t="s">
        <v>51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hidden="1" customHeight="1" x14ac:dyDescent="0.35">
      <c r="A304" s="35" t="s">
        <v>129</v>
      </c>
      <c r="B304" s="7" t="s">
        <v>130</v>
      </c>
      <c r="C304" s="32">
        <f>C256</f>
        <v>0.3680000000000001</v>
      </c>
      <c r="D304" s="22">
        <f>D256</f>
        <v>829.33215999999993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hidden="1" customHeight="1" x14ac:dyDescent="0.35">
      <c r="A305" s="35" t="s">
        <v>131</v>
      </c>
      <c r="B305" s="7" t="s">
        <v>167</v>
      </c>
      <c r="C305" s="32">
        <f>C268</f>
        <v>0.26593919999999999</v>
      </c>
      <c r="D305" s="22">
        <f>D268</f>
        <v>599.32589990399993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hidden="1" customHeight="1" x14ac:dyDescent="0.35">
      <c r="A306" s="35" t="s">
        <v>133</v>
      </c>
      <c r="B306" s="7" t="s">
        <v>109</v>
      </c>
      <c r="C306" s="32">
        <f>C275</f>
        <v>9.5760000000000007E-4</v>
      </c>
      <c r="D306" s="22">
        <f>D275</f>
        <v>2.158066512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hidden="1" customHeight="1" x14ac:dyDescent="0.35">
      <c r="A307" s="35" t="s">
        <v>134</v>
      </c>
      <c r="B307" s="7" t="s">
        <v>135</v>
      </c>
      <c r="C307" s="32">
        <f>C286</f>
        <v>5.3659000000000007E-3</v>
      </c>
      <c r="D307" s="22">
        <f>D286</f>
        <v>12.092699558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hidden="1" customHeight="1" x14ac:dyDescent="0.35">
      <c r="A308" s="35" t="s">
        <v>136</v>
      </c>
      <c r="B308" s="7" t="s">
        <v>137</v>
      </c>
      <c r="C308" s="32">
        <f>C299</f>
        <v>0.17893440000000002</v>
      </c>
      <c r="D308" s="22">
        <f>D299</f>
        <v>403.25014252800003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hidden="1" customHeight="1" x14ac:dyDescent="0.35">
      <c r="A309" s="35" t="s">
        <v>138</v>
      </c>
      <c r="B309" s="7" t="s">
        <v>63</v>
      </c>
      <c r="C309" s="32"/>
      <c r="D309" s="2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hidden="1" customHeight="1" x14ac:dyDescent="0.35">
      <c r="A310" s="176" t="s">
        <v>82</v>
      </c>
      <c r="B310" s="177"/>
      <c r="C310" s="32">
        <f>SUM(C304:C309)</f>
        <v>0.81919710000000023</v>
      </c>
      <c r="D310" s="22">
        <f>SUM(D304:D309)</f>
        <v>1846.1589685019999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hidden="1" customHeight="1" x14ac:dyDescent="0.35">
      <c r="A311" s="1"/>
      <c r="B311" s="1"/>
      <c r="C311" s="1"/>
      <c r="D311" s="3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hidden="1" customHeight="1" x14ac:dyDescent="0.35">
      <c r="A312" s="13" t="s">
        <v>139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hidden="1" customHeight="1" x14ac:dyDescent="0.35">
      <c r="A313" s="1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hidden="1" customHeight="1" x14ac:dyDescent="0.35">
      <c r="A314" s="178" t="s">
        <v>140</v>
      </c>
      <c r="B314" s="177"/>
      <c r="C314" s="8" t="s">
        <v>87</v>
      </c>
      <c r="D314" s="8" t="s">
        <v>51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hidden="1" customHeight="1" x14ac:dyDescent="0.35">
      <c r="A315" s="6" t="s">
        <v>23</v>
      </c>
      <c r="B315" s="7" t="s">
        <v>141</v>
      </c>
      <c r="C315" s="32">
        <v>0.03</v>
      </c>
      <c r="D315" s="17">
        <f>C315*C338</f>
        <v>123.88685305505999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hidden="1" customHeight="1" x14ac:dyDescent="0.35">
      <c r="A316" s="6" t="s">
        <v>25</v>
      </c>
      <c r="B316" s="179" t="s">
        <v>142</v>
      </c>
      <c r="C316" s="180"/>
      <c r="D316" s="177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hidden="1" customHeight="1" x14ac:dyDescent="0.35">
      <c r="A317" s="6"/>
      <c r="B317" s="7" t="s">
        <v>143</v>
      </c>
      <c r="C317" s="32">
        <v>6.4999999999999997E-3</v>
      </c>
      <c r="D317" s="17">
        <f>(($C$338+$D$315+$D$324)/(1-$C$323))*C317</f>
        <v>32.320389260257357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hidden="1" customHeight="1" x14ac:dyDescent="0.35">
      <c r="A318" s="6"/>
      <c r="B318" s="7" t="s">
        <v>144</v>
      </c>
      <c r="C318" s="32">
        <v>0.03</v>
      </c>
      <c r="D318" s="17">
        <f>(($C$338+$D$315+$D$324)/(1-$C$323))*C318</f>
        <v>149.17102735503394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hidden="1" customHeight="1" x14ac:dyDescent="0.35">
      <c r="A319" s="6"/>
      <c r="B319" s="7" t="s">
        <v>145</v>
      </c>
      <c r="C319" s="32">
        <v>0</v>
      </c>
      <c r="D319" s="17">
        <f>(($C$338+$D$315+$D$324)/(1-$C$323))*C319</f>
        <v>0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hidden="1" customHeight="1" x14ac:dyDescent="0.35">
      <c r="A320" s="6"/>
      <c r="B320" s="179" t="s">
        <v>146</v>
      </c>
      <c r="C320" s="180"/>
      <c r="D320" s="177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hidden="1" customHeight="1" x14ac:dyDescent="0.35">
      <c r="A321" s="6"/>
      <c r="B321" s="179" t="s">
        <v>147</v>
      </c>
      <c r="C321" s="180"/>
      <c r="D321" s="177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hidden="1" customHeight="1" x14ac:dyDescent="0.35">
      <c r="A322" s="6"/>
      <c r="B322" s="7" t="s">
        <v>148</v>
      </c>
      <c r="C322" s="32">
        <v>0.05</v>
      </c>
      <c r="D322" s="17">
        <f>(($C$338+$D$315+$D$324)/(1-$C$323))*C322</f>
        <v>248.61837892505662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hidden="1" customHeight="1" x14ac:dyDescent="0.35">
      <c r="A323" s="6"/>
      <c r="B323" s="7" t="s">
        <v>149</v>
      </c>
      <c r="C323" s="32">
        <f>SUM(C317:C322)</f>
        <v>8.6499999999999994E-2</v>
      </c>
      <c r="D323" s="17">
        <f>(($C$338+$D$315+$D$324)/(1-$C$323))*C323</f>
        <v>430.10979554034787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hidden="1" customHeight="1" x14ac:dyDescent="0.35">
      <c r="A324" s="6" t="s">
        <v>28</v>
      </c>
      <c r="B324" s="7" t="s">
        <v>150</v>
      </c>
      <c r="C324" s="32">
        <v>6.7900000000000002E-2</v>
      </c>
      <c r="D324" s="17">
        <f>C324*(C338+D315)</f>
        <v>288.80916140372437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hidden="1" customHeight="1" x14ac:dyDescent="0.35">
      <c r="A325" s="181" t="s">
        <v>82</v>
      </c>
      <c r="B325" s="182"/>
      <c r="C325" s="37">
        <f>SUM(C315,C323,C324)</f>
        <v>0.18440000000000001</v>
      </c>
      <c r="D325" s="38">
        <f>SUM(D315,D323,D324)</f>
        <v>842.80580999913218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75.75" hidden="1" customHeight="1" x14ac:dyDescent="0.35">
      <c r="A326" s="40" t="s">
        <v>168</v>
      </c>
      <c r="B326" s="183" t="s">
        <v>152</v>
      </c>
      <c r="C326" s="186" t="s">
        <v>153</v>
      </c>
      <c r="D326" s="187"/>
      <c r="E326" s="5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75.75" hidden="1" customHeight="1" x14ac:dyDescent="0.35">
      <c r="A327" s="40" t="s">
        <v>154</v>
      </c>
      <c r="B327" s="184"/>
      <c r="C327" s="188"/>
      <c r="D327" s="189"/>
      <c r="E327" s="5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75.75" hidden="1" customHeight="1" x14ac:dyDescent="0.35">
      <c r="A328" s="40" t="s">
        <v>155</v>
      </c>
      <c r="B328" s="185"/>
      <c r="C328" s="190"/>
      <c r="D328" s="191"/>
      <c r="E328" s="5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hidden="1" customHeight="1" x14ac:dyDescent="0.35">
      <c r="A329" s="41"/>
      <c r="B329" s="2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hidden="1" customHeight="1" x14ac:dyDescent="0.35">
      <c r="A330" s="41"/>
      <c r="B330" s="2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hidden="1" customHeight="1" x14ac:dyDescent="0.35">
      <c r="A331" s="41"/>
      <c r="B331" s="29" t="s">
        <v>169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hidden="1" customHeight="1" x14ac:dyDescent="0.35">
      <c r="A332" s="1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hidden="1" customHeight="1" x14ac:dyDescent="0.35">
      <c r="A333" s="178" t="s">
        <v>157</v>
      </c>
      <c r="B333" s="177"/>
      <c r="C333" s="8" t="s">
        <v>51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hidden="1" customHeight="1" x14ac:dyDescent="0.35">
      <c r="A334" s="6" t="s">
        <v>23</v>
      </c>
      <c r="B334" s="7" t="s">
        <v>49</v>
      </c>
      <c r="C334" s="17">
        <f>C217</f>
        <v>2253.62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hidden="1" customHeight="1" x14ac:dyDescent="0.35">
      <c r="A335" s="6" t="s">
        <v>25</v>
      </c>
      <c r="B335" s="7" t="s">
        <v>66</v>
      </c>
      <c r="C335" s="17">
        <f>C230</f>
        <v>29.782800000000009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hidden="1" customHeight="1" x14ac:dyDescent="0.35">
      <c r="A336" s="6" t="s">
        <v>28</v>
      </c>
      <c r="B336" s="7" t="s">
        <v>158</v>
      </c>
      <c r="C336" s="17">
        <f>C240</f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hidden="1" customHeight="1" x14ac:dyDescent="0.35">
      <c r="A337" s="6" t="s">
        <v>31</v>
      </c>
      <c r="B337" s="7" t="s">
        <v>159</v>
      </c>
      <c r="C337" s="17">
        <f>D310</f>
        <v>1846.1589685019999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hidden="1" customHeight="1" x14ac:dyDescent="0.35">
      <c r="A338" s="8"/>
      <c r="B338" s="33" t="s">
        <v>160</v>
      </c>
      <c r="C338" s="17">
        <f>SUM(C334:C337)</f>
        <v>4129.5617685019997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hidden="1" customHeight="1" x14ac:dyDescent="0.35">
      <c r="A339" s="6" t="s">
        <v>56</v>
      </c>
      <c r="B339" s="7" t="s">
        <v>139</v>
      </c>
      <c r="C339" s="17">
        <f>D325</f>
        <v>842.80580999913218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hidden="1" customHeight="1" x14ac:dyDescent="0.35">
      <c r="A340" s="176" t="s">
        <v>161</v>
      </c>
      <c r="B340" s="177"/>
      <c r="C340" s="54">
        <f>C338+C339</f>
        <v>4972.3675785011319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1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21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21" customHeight="1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21" customHeight="1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21" customHeight="1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21" customHeight="1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21" customHeight="1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21" customHeight="1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21" customHeight="1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21" customHeight="1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21" customHeight="1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21" customHeight="1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21" customHeight="1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21" customHeight="1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</sheetData>
  <mergeCells count="70">
    <mergeCell ref="A240:B240"/>
    <mergeCell ref="A247:B247"/>
    <mergeCell ref="A182:C182"/>
    <mergeCell ref="A200:C200"/>
    <mergeCell ref="A208:B208"/>
    <mergeCell ref="A217:B217"/>
    <mergeCell ref="A222:B222"/>
    <mergeCell ref="A176:C176"/>
    <mergeCell ref="A178:C178"/>
    <mergeCell ref="B181:C181"/>
    <mergeCell ref="A230:B230"/>
    <mergeCell ref="A235:B235"/>
    <mergeCell ref="A160:D160"/>
    <mergeCell ref="A162:B162"/>
    <mergeCell ref="A169:B169"/>
    <mergeCell ref="A173:C173"/>
    <mergeCell ref="A175:C175"/>
    <mergeCell ref="B146:D146"/>
    <mergeCell ref="B150:D150"/>
    <mergeCell ref="B151:D151"/>
    <mergeCell ref="A155:B155"/>
    <mergeCell ref="B156:B158"/>
    <mergeCell ref="C156:D158"/>
    <mergeCell ref="A120:B120"/>
    <mergeCell ref="A129:B129"/>
    <mergeCell ref="A133:B133"/>
    <mergeCell ref="A140:B140"/>
    <mergeCell ref="A144:B144"/>
    <mergeCell ref="A98:B98"/>
    <mergeCell ref="A102:B102"/>
    <mergeCell ref="A105:B105"/>
    <mergeCell ref="A109:B109"/>
    <mergeCell ref="A116:B116"/>
    <mergeCell ref="A65:B65"/>
    <mergeCell ref="A70:B70"/>
    <mergeCell ref="A77:B77"/>
    <mergeCell ref="A86:B86"/>
    <mergeCell ref="A92:B92"/>
    <mergeCell ref="B326:B328"/>
    <mergeCell ref="C326:D328"/>
    <mergeCell ref="A333:B333"/>
    <mergeCell ref="A340:B340"/>
    <mergeCell ref="A290:B290"/>
    <mergeCell ref="A299:B299"/>
    <mergeCell ref="A303:B303"/>
    <mergeCell ref="A310:B310"/>
    <mergeCell ref="A314:B314"/>
    <mergeCell ref="B316:D316"/>
    <mergeCell ref="B320:D320"/>
    <mergeCell ref="A275:B275"/>
    <mergeCell ref="A279:B279"/>
    <mergeCell ref="A286:B286"/>
    <mergeCell ref="B321:D321"/>
    <mergeCell ref="A325:B325"/>
    <mergeCell ref="A1:C1"/>
    <mergeCell ref="A256:B256"/>
    <mergeCell ref="A262:B262"/>
    <mergeCell ref="A268:B268"/>
    <mergeCell ref="A272:B272"/>
    <mergeCell ref="A2:C2"/>
    <mergeCell ref="A4:C4"/>
    <mergeCell ref="A5:C5"/>
    <mergeCell ref="A7:C7"/>
    <mergeCell ref="B10:C10"/>
    <mergeCell ref="A11:C11"/>
    <mergeCell ref="A30:C30"/>
    <mergeCell ref="A38:B38"/>
    <mergeCell ref="A47:B47"/>
    <mergeCell ref="A52:B52"/>
    <mergeCell ref="A60:B60"/>
  </mergeCells>
  <pageMargins left="1.06" right="0.78740157480314965" top="0.59055118110236227" bottom="0.59055118110236227" header="0" footer="0"/>
  <pageSetup paperSize="9" scale="35" fitToHeight="0" orientation="portrait" r:id="rId1"/>
  <headerFooter>
    <oddFooter>&amp;C&amp;A</oddFooter>
  </headerFooter>
  <rowBreaks count="1" manualBreakCount="1">
    <brk id="10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showGridLines="0" topLeftCell="A173" zoomScale="70" zoomScaleNormal="70" workbookViewId="0">
      <selection activeCell="A173" sqref="A173:C173"/>
    </sheetView>
  </sheetViews>
  <sheetFormatPr defaultColWidth="14.42578125" defaultRowHeight="15" customHeight="1" x14ac:dyDescent="0.25"/>
  <cols>
    <col min="1" max="1" width="110.7109375" customWidth="1"/>
    <col min="2" max="2" width="58" customWidth="1"/>
    <col min="3" max="3" width="44.85546875" customWidth="1"/>
    <col min="4" max="5" width="23.7109375" customWidth="1"/>
    <col min="6" max="6" width="12" customWidth="1"/>
    <col min="7" max="7" width="28" customWidth="1"/>
    <col min="8" max="24" width="14.5703125" customWidth="1"/>
  </cols>
  <sheetData>
    <row r="1" spans="1:26" ht="36" hidden="1" customHeight="1" x14ac:dyDescent="0.5">
      <c r="A1" s="211" t="s">
        <v>170</v>
      </c>
      <c r="B1" s="212"/>
      <c r="C1" s="2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3"/>
      <c r="Y1" s="53"/>
      <c r="Z1" s="53"/>
    </row>
    <row r="2" spans="1:26" ht="21" hidden="1" customHeight="1" x14ac:dyDescent="0.35">
      <c r="A2" s="2"/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3"/>
      <c r="Y2" s="53"/>
      <c r="Z2" s="53"/>
    </row>
    <row r="3" spans="1:26" ht="21" hidden="1" customHeight="1" x14ac:dyDescent="0.35">
      <c r="A3" s="194" t="s">
        <v>1</v>
      </c>
      <c r="B3" s="195"/>
      <c r="C3" s="19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3"/>
      <c r="Y3" s="53"/>
      <c r="Z3" s="53"/>
    </row>
    <row r="4" spans="1:26" ht="21" hidden="1" customHeight="1" x14ac:dyDescent="0.35">
      <c r="A4" s="194" t="s">
        <v>2</v>
      </c>
      <c r="B4" s="195"/>
      <c r="C4" s="19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53"/>
      <c r="Y4" s="53"/>
      <c r="Z4" s="53"/>
    </row>
    <row r="5" spans="1:26" ht="21" hidden="1" customHeight="1" x14ac:dyDescent="0.35">
      <c r="A5" s="3" t="s">
        <v>3</v>
      </c>
      <c r="B5" s="3" t="s">
        <v>4</v>
      </c>
      <c r="C5" s="3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3"/>
      <c r="Y5" s="53"/>
      <c r="Z5" s="53"/>
    </row>
    <row r="6" spans="1:26" ht="21" hidden="1" customHeight="1" x14ac:dyDescent="0.35">
      <c r="A6" s="194" t="s">
        <v>6</v>
      </c>
      <c r="B6" s="195"/>
      <c r="C6" s="19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3"/>
      <c r="Y6" s="53"/>
      <c r="Z6" s="53"/>
    </row>
    <row r="7" spans="1:26" ht="21" hidden="1" customHeight="1" x14ac:dyDescent="0.35">
      <c r="A7" s="3" t="s">
        <v>7</v>
      </c>
      <c r="B7" s="3" t="s">
        <v>8</v>
      </c>
      <c r="C7" s="3" t="s">
        <v>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53"/>
      <c r="Y7" s="53"/>
      <c r="Z7" s="53"/>
    </row>
    <row r="8" spans="1:26" ht="21" hidden="1" customHeight="1" x14ac:dyDescent="0.35">
      <c r="A8" s="3" t="s">
        <v>10</v>
      </c>
      <c r="B8" s="3" t="s">
        <v>11</v>
      </c>
      <c r="C8" s="3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53"/>
      <c r="Y8" s="53"/>
      <c r="Z8" s="53"/>
    </row>
    <row r="9" spans="1:26" ht="21" hidden="1" customHeight="1" x14ac:dyDescent="0.35">
      <c r="A9" s="3" t="s">
        <v>13</v>
      </c>
      <c r="B9" s="194" t="s">
        <v>14</v>
      </c>
      <c r="C9" s="19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53"/>
      <c r="Y9" s="53"/>
      <c r="Z9" s="53"/>
    </row>
    <row r="10" spans="1:26" ht="21" hidden="1" customHeight="1" x14ac:dyDescent="0.35">
      <c r="A10" s="194" t="s">
        <v>15</v>
      </c>
      <c r="B10" s="195"/>
      <c r="C10" s="19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3"/>
      <c r="Y10" s="53"/>
      <c r="Z10" s="53"/>
    </row>
    <row r="11" spans="1:26" ht="21" hidden="1" customHeight="1" x14ac:dyDescent="0.35">
      <c r="A11" s="3" t="s">
        <v>16</v>
      </c>
      <c r="B11" s="3" t="s">
        <v>17</v>
      </c>
      <c r="C11" s="3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53"/>
      <c r="Y11" s="53"/>
      <c r="Z11" s="53"/>
    </row>
    <row r="12" spans="1:26" ht="21" hidden="1" customHeight="1" x14ac:dyDescent="0.35">
      <c r="A12" s="3" t="s">
        <v>19</v>
      </c>
      <c r="B12" s="3" t="s">
        <v>20</v>
      </c>
      <c r="C12" s="3" t="s">
        <v>21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3"/>
      <c r="Y12" s="53"/>
      <c r="Z12" s="53"/>
    </row>
    <row r="13" spans="1:26" ht="21" hidden="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53"/>
      <c r="Y13" s="53"/>
      <c r="Z13" s="53"/>
    </row>
    <row r="14" spans="1:26" ht="21" hidden="1" customHeight="1" x14ac:dyDescent="0.3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3"/>
      <c r="Y14" s="53"/>
      <c r="Z14" s="53"/>
    </row>
    <row r="15" spans="1:26" ht="21" hidden="1" customHeight="1" x14ac:dyDescent="0.35">
      <c r="A15" s="5"/>
      <c r="B15" s="5" t="s">
        <v>22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3"/>
      <c r="Y15" s="53"/>
      <c r="Z15" s="53"/>
    </row>
    <row r="16" spans="1:26" ht="21" hidden="1" customHeight="1" x14ac:dyDescent="0.35">
      <c r="A16" s="6" t="s">
        <v>23</v>
      </c>
      <c r="B16" s="7" t="s">
        <v>24</v>
      </c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53"/>
      <c r="Y16" s="53"/>
      <c r="Z16" s="53"/>
    </row>
    <row r="17" spans="1:26" ht="21" hidden="1" customHeight="1" x14ac:dyDescent="0.35">
      <c r="A17" s="6" t="s">
        <v>25</v>
      </c>
      <c r="B17" s="7" t="s">
        <v>26</v>
      </c>
      <c r="C17" s="8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53"/>
      <c r="Y17" s="53"/>
      <c r="Z17" s="53"/>
    </row>
    <row r="18" spans="1:26" ht="21" hidden="1" customHeight="1" x14ac:dyDescent="0.35">
      <c r="A18" s="6" t="s">
        <v>28</v>
      </c>
      <c r="B18" s="7" t="s">
        <v>29</v>
      </c>
      <c r="C18" s="8" t="s">
        <v>30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53"/>
      <c r="Y18" s="53"/>
      <c r="Z18" s="53"/>
    </row>
    <row r="19" spans="1:26" ht="21" hidden="1" customHeight="1" x14ac:dyDescent="0.35">
      <c r="A19" s="6" t="s">
        <v>31</v>
      </c>
      <c r="B19" s="7" t="s">
        <v>32</v>
      </c>
      <c r="C19" s="8" t="s">
        <v>171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3"/>
      <c r="Y19" s="53"/>
      <c r="Z19" s="53"/>
    </row>
    <row r="20" spans="1:26" ht="21" hidden="1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3"/>
      <c r="Y20" s="53"/>
      <c r="Z20" s="53"/>
    </row>
    <row r="21" spans="1:26" ht="21" hidden="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3"/>
      <c r="Y21" s="53"/>
      <c r="Z21" s="53"/>
    </row>
    <row r="22" spans="1:26" ht="21" hidden="1" customHeight="1" x14ac:dyDescent="0.35">
      <c r="A22" s="5" t="s">
        <v>34</v>
      </c>
      <c r="B22" s="5" t="s">
        <v>35</v>
      </c>
      <c r="C22" s="5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3"/>
      <c r="Y22" s="53"/>
      <c r="Z22" s="53"/>
    </row>
    <row r="23" spans="1:26" ht="21" hidden="1" customHeight="1" x14ac:dyDescent="0.35">
      <c r="A23" s="8" t="s">
        <v>37</v>
      </c>
      <c r="B23" s="8" t="s">
        <v>38</v>
      </c>
      <c r="C23" s="55">
        <v>248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3"/>
      <c r="Y23" s="53"/>
      <c r="Z23" s="53"/>
    </row>
    <row r="24" spans="1:26" ht="21" hidden="1" customHeight="1" x14ac:dyDescent="0.35">
      <c r="A24" s="8" t="s">
        <v>37</v>
      </c>
      <c r="B24" s="10" t="s">
        <v>39</v>
      </c>
      <c r="C24" s="11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3"/>
      <c r="Y24" s="53"/>
      <c r="Z24" s="53"/>
    </row>
    <row r="25" spans="1:26" ht="21" hidden="1" customHeight="1" x14ac:dyDescent="0.35">
      <c r="A25" s="1"/>
      <c r="B25" s="1"/>
      <c r="C25" s="5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53"/>
      <c r="Y25" s="53"/>
      <c r="Z25" s="53"/>
    </row>
    <row r="26" spans="1:26" ht="21" hidden="1" customHeight="1" x14ac:dyDescent="0.35">
      <c r="A26" s="1"/>
      <c r="B26" s="13" t="s">
        <v>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3"/>
      <c r="Y26" s="53"/>
      <c r="Z26" s="53"/>
    </row>
    <row r="27" spans="1:26" ht="21" hidden="1" customHeight="1" x14ac:dyDescent="0.35">
      <c r="A27" s="1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3"/>
      <c r="Y27" s="53"/>
      <c r="Z27" s="53"/>
    </row>
    <row r="28" spans="1:26" ht="21" hidden="1" customHeight="1" x14ac:dyDescent="0.3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3"/>
      <c r="Y28" s="53"/>
      <c r="Z28" s="53"/>
    </row>
    <row r="29" spans="1:26" ht="21" hidden="1" customHeight="1" x14ac:dyDescent="0.35">
      <c r="A29" s="199" t="s">
        <v>43</v>
      </c>
      <c r="B29" s="180"/>
      <c r="C29" s="17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3"/>
      <c r="Y29" s="53"/>
      <c r="Z29" s="53"/>
    </row>
    <row r="30" spans="1:26" ht="21" hidden="1" customHeight="1" x14ac:dyDescent="0.35">
      <c r="A30" s="6">
        <v>1</v>
      </c>
      <c r="B30" s="16" t="s">
        <v>44</v>
      </c>
      <c r="C30" s="8" t="s">
        <v>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3"/>
      <c r="Y30" s="53"/>
      <c r="Z30" s="53"/>
    </row>
    <row r="31" spans="1:26" ht="21" hidden="1" customHeight="1" x14ac:dyDescent="0.35">
      <c r="A31" s="6">
        <v>2</v>
      </c>
      <c r="B31" s="16" t="s">
        <v>45</v>
      </c>
      <c r="C31" s="17">
        <v>1096.77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3"/>
      <c r="Y31" s="53"/>
      <c r="Z31" s="53"/>
    </row>
    <row r="32" spans="1:26" ht="21" hidden="1" customHeight="1" x14ac:dyDescent="0.35">
      <c r="A32" s="6">
        <v>3</v>
      </c>
      <c r="B32" s="16" t="s">
        <v>46</v>
      </c>
      <c r="C32" s="18" t="s">
        <v>47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3"/>
      <c r="Y32" s="53"/>
      <c r="Z32" s="53"/>
    </row>
    <row r="33" spans="1:26" ht="21" hidden="1" customHeight="1" x14ac:dyDescent="0.35">
      <c r="A33" s="6">
        <v>4</v>
      </c>
      <c r="B33" s="16" t="s">
        <v>48</v>
      </c>
      <c r="C33" s="19">
        <v>44256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3"/>
      <c r="Y33" s="53"/>
      <c r="Z33" s="53"/>
    </row>
    <row r="34" spans="1:26" ht="21" hidden="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3"/>
      <c r="Y34" s="53"/>
      <c r="Z34" s="53"/>
    </row>
    <row r="35" spans="1:26" ht="21" hidden="1" customHeight="1" x14ac:dyDescent="0.35">
      <c r="A35" s="57" t="s">
        <v>49</v>
      </c>
      <c r="B35" s="58"/>
      <c r="C35" s="5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3"/>
      <c r="Y35" s="53"/>
      <c r="Z35" s="53"/>
    </row>
    <row r="36" spans="1:26" ht="21" hidden="1" customHeight="1" x14ac:dyDescent="0.35">
      <c r="A36" s="59"/>
      <c r="B36" s="58"/>
      <c r="C36" s="5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3"/>
      <c r="Y36" s="53"/>
      <c r="Z36" s="53"/>
    </row>
    <row r="37" spans="1:26" ht="21" hidden="1" customHeight="1" x14ac:dyDescent="0.35">
      <c r="A37" s="214" t="s">
        <v>50</v>
      </c>
      <c r="B37" s="177"/>
      <c r="C37" s="60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3"/>
      <c r="Y37" s="53"/>
      <c r="Z37" s="53"/>
    </row>
    <row r="38" spans="1:26" ht="21" hidden="1" customHeight="1" x14ac:dyDescent="0.35">
      <c r="A38" s="61" t="s">
        <v>23</v>
      </c>
      <c r="B38" s="62" t="s">
        <v>52</v>
      </c>
      <c r="C38" s="63">
        <f>C31</f>
        <v>1096.77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3"/>
      <c r="Y38" s="53"/>
      <c r="Z38" s="53"/>
    </row>
    <row r="39" spans="1:26" ht="21" hidden="1" customHeight="1" x14ac:dyDescent="0.35">
      <c r="A39" s="61" t="s">
        <v>25</v>
      </c>
      <c r="B39" s="62" t="s">
        <v>53</v>
      </c>
      <c r="C39" s="6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3"/>
      <c r="Z39" s="53"/>
    </row>
    <row r="40" spans="1:26" ht="21" hidden="1" customHeight="1" x14ac:dyDescent="0.35">
      <c r="A40" s="61" t="s">
        <v>28</v>
      </c>
      <c r="B40" s="62" t="s">
        <v>54</v>
      </c>
      <c r="C40" s="6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3"/>
      <c r="Z40" s="53"/>
    </row>
    <row r="41" spans="1:26" ht="21" hidden="1" customHeight="1" x14ac:dyDescent="0.35">
      <c r="A41" s="61" t="s">
        <v>31</v>
      </c>
      <c r="B41" s="62" t="s">
        <v>55</v>
      </c>
      <c r="C41" s="6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3"/>
      <c r="Z41" s="53"/>
    </row>
    <row r="42" spans="1:26" ht="21" hidden="1" customHeight="1" x14ac:dyDescent="0.35">
      <c r="A42" s="61" t="s">
        <v>56</v>
      </c>
      <c r="B42" s="62" t="s">
        <v>57</v>
      </c>
      <c r="C42" s="6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3"/>
      <c r="Z42" s="53"/>
    </row>
    <row r="43" spans="1:26" ht="21" hidden="1" customHeight="1" x14ac:dyDescent="0.35">
      <c r="A43" s="61" t="s">
        <v>58</v>
      </c>
      <c r="B43" s="62" t="s">
        <v>59</v>
      </c>
      <c r="C43" s="6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/>
      <c r="Z43" s="53"/>
    </row>
    <row r="44" spans="1:26" ht="21" hidden="1" customHeight="1" x14ac:dyDescent="0.35">
      <c r="A44" s="61" t="s">
        <v>60</v>
      </c>
      <c r="B44" s="62" t="s">
        <v>61</v>
      </c>
      <c r="C44" s="6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3"/>
      <c r="Z44" s="53"/>
    </row>
    <row r="45" spans="1:26" ht="21" hidden="1" customHeight="1" x14ac:dyDescent="0.35">
      <c r="A45" s="61" t="s">
        <v>62</v>
      </c>
      <c r="B45" s="62" t="s">
        <v>63</v>
      </c>
      <c r="C45" s="6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3"/>
      <c r="Z45" s="53"/>
    </row>
    <row r="46" spans="1:26" ht="21" hidden="1" customHeight="1" x14ac:dyDescent="0.35">
      <c r="A46" s="215" t="s">
        <v>64</v>
      </c>
      <c r="B46" s="208"/>
      <c r="C46" s="63">
        <f>SUM(C38:C45)</f>
        <v>1096.77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3"/>
      <c r="Z46" s="53"/>
    </row>
    <row r="47" spans="1:26" ht="21" hidden="1" customHeight="1" x14ac:dyDescent="0.35">
      <c r="A47" s="21" t="s">
        <v>65</v>
      </c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/>
      <c r="Z47" s="53"/>
    </row>
    <row r="48" spans="1:26" ht="21" hidden="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3"/>
      <c r="Z48" s="53"/>
    </row>
    <row r="49" spans="1:26" ht="21" hidden="1" customHeight="1" x14ac:dyDescent="0.35">
      <c r="A49" s="13" t="s">
        <v>66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3"/>
      <c r="Z49" s="53"/>
    </row>
    <row r="50" spans="1:26" ht="21" hidden="1" customHeight="1" x14ac:dyDescent="0.3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3"/>
      <c r="Z50" s="53"/>
    </row>
    <row r="51" spans="1:26" ht="21" hidden="1" customHeight="1" x14ac:dyDescent="0.35">
      <c r="A51" s="214" t="s">
        <v>67</v>
      </c>
      <c r="B51" s="177"/>
      <c r="C51" s="60" t="s">
        <v>51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64"/>
      <c r="Z51" s="64"/>
    </row>
    <row r="52" spans="1:26" ht="21" hidden="1" customHeight="1" x14ac:dyDescent="0.35">
      <c r="A52" s="61" t="s">
        <v>23</v>
      </c>
      <c r="B52" s="62" t="s">
        <v>68</v>
      </c>
      <c r="C52" s="65">
        <f>2*3.75*22 - 0.06*C46</f>
        <v>99.19380000000001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64"/>
      <c r="Z52" s="64"/>
    </row>
    <row r="53" spans="1:26" ht="21" hidden="1" customHeight="1" x14ac:dyDescent="0.35">
      <c r="A53" s="61" t="s">
        <v>25</v>
      </c>
      <c r="B53" s="62" t="s">
        <v>69</v>
      </c>
      <c r="C53" s="6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64"/>
      <c r="Z53" s="64"/>
    </row>
    <row r="54" spans="1:26" ht="21" hidden="1" customHeight="1" x14ac:dyDescent="0.35">
      <c r="A54" s="61" t="s">
        <v>28</v>
      </c>
      <c r="B54" s="62" t="s">
        <v>70</v>
      </c>
      <c r="C54" s="65">
        <v>0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64"/>
      <c r="Z54" s="64"/>
    </row>
    <row r="55" spans="1:26" ht="21" hidden="1" customHeight="1" x14ac:dyDescent="0.35">
      <c r="A55" s="61" t="s">
        <v>31</v>
      </c>
      <c r="B55" s="62" t="s">
        <v>71</v>
      </c>
      <c r="C55" s="6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64"/>
      <c r="Z55" s="64"/>
    </row>
    <row r="56" spans="1:26" ht="21" hidden="1" customHeight="1" x14ac:dyDescent="0.35">
      <c r="A56" s="61" t="s">
        <v>56</v>
      </c>
      <c r="B56" s="62" t="s">
        <v>72</v>
      </c>
      <c r="C56" s="6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64"/>
      <c r="Z56" s="64"/>
    </row>
    <row r="57" spans="1:26" ht="21" hidden="1" customHeight="1" x14ac:dyDescent="0.35">
      <c r="A57" s="61" t="s">
        <v>58</v>
      </c>
      <c r="B57" s="62" t="s">
        <v>73</v>
      </c>
      <c r="C57" s="65"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64"/>
      <c r="Z57" s="64"/>
    </row>
    <row r="58" spans="1:26" ht="21" hidden="1" customHeight="1" x14ac:dyDescent="0.35">
      <c r="A58" s="61" t="s">
        <v>60</v>
      </c>
      <c r="B58" s="66" t="s">
        <v>63</v>
      </c>
      <c r="C58" s="65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64"/>
      <c r="Z58" s="64"/>
    </row>
    <row r="59" spans="1:26" ht="21" hidden="1" customHeight="1" x14ac:dyDescent="0.35">
      <c r="A59" s="215" t="s">
        <v>74</v>
      </c>
      <c r="B59" s="208"/>
      <c r="C59" s="65">
        <f>SUM(C52:C58)</f>
        <v>99.19380000000001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64"/>
      <c r="Z59" s="64"/>
    </row>
    <row r="60" spans="1:26" ht="21" hidden="1" customHeight="1" x14ac:dyDescent="0.35">
      <c r="A60" s="23" t="s">
        <v>75</v>
      </c>
      <c r="B60" s="24" t="s">
        <v>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3"/>
      <c r="Z60" s="53"/>
    </row>
    <row r="61" spans="1:26" ht="21" hidden="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3"/>
      <c r="Z61" s="53"/>
    </row>
    <row r="62" spans="1:26" ht="21" hidden="1" customHeight="1" x14ac:dyDescent="0.35">
      <c r="A62" s="13" t="s">
        <v>77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3"/>
      <c r="Z62" s="53"/>
    </row>
    <row r="63" spans="1:26" ht="21" hidden="1" customHeight="1" x14ac:dyDescent="0.3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3"/>
      <c r="Z63" s="53"/>
    </row>
    <row r="64" spans="1:26" ht="21" hidden="1" customHeight="1" x14ac:dyDescent="0.35">
      <c r="A64" s="214" t="s">
        <v>78</v>
      </c>
      <c r="B64" s="177"/>
      <c r="C64" s="60" t="s">
        <v>51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64"/>
      <c r="Z64" s="64"/>
    </row>
    <row r="65" spans="1:26" ht="21" hidden="1" customHeight="1" x14ac:dyDescent="0.35">
      <c r="A65" s="67" t="s">
        <v>23</v>
      </c>
      <c r="B65" s="68" t="s">
        <v>79</v>
      </c>
      <c r="C65" s="69">
        <v>0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64"/>
      <c r="Z65" s="64"/>
    </row>
    <row r="66" spans="1:26" ht="21" hidden="1" customHeight="1" x14ac:dyDescent="0.35">
      <c r="A66" s="61" t="s">
        <v>25</v>
      </c>
      <c r="B66" s="70" t="s">
        <v>80</v>
      </c>
      <c r="C66" s="65">
        <v>0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64"/>
      <c r="Z66" s="64"/>
    </row>
    <row r="67" spans="1:26" ht="21" hidden="1" customHeight="1" x14ac:dyDescent="0.35">
      <c r="A67" s="61" t="s">
        <v>28</v>
      </c>
      <c r="B67" s="62" t="s">
        <v>81</v>
      </c>
      <c r="C67" s="65">
        <v>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64"/>
      <c r="Z67" s="64"/>
    </row>
    <row r="68" spans="1:26" ht="21" hidden="1" customHeight="1" x14ac:dyDescent="0.35">
      <c r="A68" s="61" t="s">
        <v>31</v>
      </c>
      <c r="B68" s="62">
        <v>0</v>
      </c>
      <c r="C68" s="65">
        <v>0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64"/>
      <c r="Z68" s="64"/>
    </row>
    <row r="69" spans="1:26" ht="21" hidden="1" customHeight="1" x14ac:dyDescent="0.35">
      <c r="A69" s="216" t="s">
        <v>82</v>
      </c>
      <c r="B69" s="177"/>
      <c r="C69" s="65">
        <f>SUM(C65:C68)</f>
        <v>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64"/>
      <c r="Z69" s="64"/>
    </row>
    <row r="70" spans="1:26" ht="21" hidden="1" customHeight="1" x14ac:dyDescent="0.35">
      <c r="A70" s="71" t="s">
        <v>83</v>
      </c>
      <c r="B70" s="72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64"/>
      <c r="Z70" s="64"/>
    </row>
    <row r="71" spans="1:26" ht="21" hidden="1" customHeight="1" x14ac:dyDescent="0.35">
      <c r="A71" s="4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/>
      <c r="Z71" s="53"/>
    </row>
    <row r="72" spans="1:26" ht="21" hidden="1" customHeight="1" x14ac:dyDescent="0.35">
      <c r="A72" s="29" t="s">
        <v>84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53"/>
      <c r="Z72" s="53"/>
    </row>
    <row r="73" spans="1:26" ht="21" hidden="1" customHeight="1" x14ac:dyDescent="0.35">
      <c r="A73" s="30"/>
      <c r="B73" s="3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53"/>
      <c r="Z73" s="53"/>
    </row>
    <row r="74" spans="1:26" ht="21" hidden="1" customHeight="1" x14ac:dyDescent="0.35">
      <c r="A74" s="13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53"/>
      <c r="Z74" s="53"/>
    </row>
    <row r="75" spans="1:26" ht="21" hidden="1" customHeight="1" x14ac:dyDescent="0.3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53"/>
      <c r="Z75" s="53"/>
    </row>
    <row r="76" spans="1:26" ht="21" hidden="1" customHeight="1" x14ac:dyDescent="0.35">
      <c r="A76" s="214" t="s">
        <v>86</v>
      </c>
      <c r="B76" s="177"/>
      <c r="C76" s="73" t="s">
        <v>87</v>
      </c>
      <c r="D76" s="60" t="s">
        <v>51</v>
      </c>
      <c r="E76" s="5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64"/>
      <c r="Z76" s="64"/>
    </row>
    <row r="77" spans="1:26" ht="21" hidden="1" customHeight="1" x14ac:dyDescent="0.35">
      <c r="A77" s="61" t="s">
        <v>23</v>
      </c>
      <c r="B77" s="62" t="s">
        <v>88</v>
      </c>
      <c r="C77" s="74">
        <v>0.2</v>
      </c>
      <c r="D77" s="65">
        <f t="shared" ref="D77:D84" si="0">C77*$C$46</f>
        <v>219.35400000000001</v>
      </c>
      <c r="E77" s="75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64"/>
      <c r="Z77" s="64"/>
    </row>
    <row r="78" spans="1:26" ht="21" hidden="1" customHeight="1" x14ac:dyDescent="0.35">
      <c r="A78" s="61" t="s">
        <v>25</v>
      </c>
      <c r="B78" s="62" t="s">
        <v>89</v>
      </c>
      <c r="C78" s="74">
        <v>1.4999999999999999E-2</v>
      </c>
      <c r="D78" s="65">
        <f t="shared" si="0"/>
        <v>16.451549999999997</v>
      </c>
      <c r="E78" s="75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64"/>
      <c r="Z78" s="64"/>
    </row>
    <row r="79" spans="1:26" ht="21" hidden="1" customHeight="1" x14ac:dyDescent="0.35">
      <c r="A79" s="61" t="s">
        <v>28</v>
      </c>
      <c r="B79" s="62" t="s">
        <v>90</v>
      </c>
      <c r="C79" s="74">
        <v>0.01</v>
      </c>
      <c r="D79" s="65">
        <f t="shared" si="0"/>
        <v>10.967700000000001</v>
      </c>
      <c r="E79" s="75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64"/>
      <c r="Z79" s="64"/>
    </row>
    <row r="80" spans="1:26" ht="21" hidden="1" customHeight="1" x14ac:dyDescent="0.35">
      <c r="A80" s="61" t="s">
        <v>31</v>
      </c>
      <c r="B80" s="62" t="s">
        <v>91</v>
      </c>
      <c r="C80" s="74">
        <v>2E-3</v>
      </c>
      <c r="D80" s="65">
        <f t="shared" si="0"/>
        <v>2.19354</v>
      </c>
      <c r="E80" s="75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64"/>
      <c r="Z80" s="64"/>
    </row>
    <row r="81" spans="1:26" ht="21" hidden="1" customHeight="1" x14ac:dyDescent="0.35">
      <c r="A81" s="61" t="s">
        <v>56</v>
      </c>
      <c r="B81" s="62" t="s">
        <v>92</v>
      </c>
      <c r="C81" s="74">
        <v>2.5000000000000001E-2</v>
      </c>
      <c r="D81" s="65">
        <f t="shared" si="0"/>
        <v>27.419250000000002</v>
      </c>
      <c r="E81" s="75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64"/>
      <c r="Z81" s="64"/>
    </row>
    <row r="82" spans="1:26" ht="21" hidden="1" customHeight="1" x14ac:dyDescent="0.35">
      <c r="A82" s="61" t="s">
        <v>58</v>
      </c>
      <c r="B82" s="62" t="s">
        <v>93</v>
      </c>
      <c r="C82" s="74">
        <v>0.08</v>
      </c>
      <c r="D82" s="65">
        <f t="shared" si="0"/>
        <v>87.741600000000005</v>
      </c>
      <c r="E82" s="75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64"/>
      <c r="Z82" s="64"/>
    </row>
    <row r="83" spans="1:26" ht="21" hidden="1" customHeight="1" x14ac:dyDescent="0.35">
      <c r="A83" s="61" t="s">
        <v>60</v>
      </c>
      <c r="B83" s="62" t="s">
        <v>94</v>
      </c>
      <c r="C83" s="74">
        <v>0.03</v>
      </c>
      <c r="D83" s="65">
        <f t="shared" si="0"/>
        <v>32.903099999999995</v>
      </c>
      <c r="E83" s="75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64"/>
      <c r="Z83" s="64"/>
    </row>
    <row r="84" spans="1:26" ht="21" hidden="1" customHeight="1" x14ac:dyDescent="0.35">
      <c r="A84" s="61" t="s">
        <v>62</v>
      </c>
      <c r="B84" s="62" t="s">
        <v>95</v>
      </c>
      <c r="C84" s="74">
        <v>6.0000000000000001E-3</v>
      </c>
      <c r="D84" s="65">
        <f t="shared" si="0"/>
        <v>6.5806199999999997</v>
      </c>
      <c r="E84" s="75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64"/>
      <c r="Z84" s="64"/>
    </row>
    <row r="85" spans="1:26" ht="21" hidden="1" customHeight="1" x14ac:dyDescent="0.35">
      <c r="A85" s="216" t="s">
        <v>74</v>
      </c>
      <c r="B85" s="177"/>
      <c r="C85" s="74">
        <f>SUM(C77:C84)</f>
        <v>0.3680000000000001</v>
      </c>
      <c r="D85" s="65">
        <f>SUM(D77:D84)</f>
        <v>403.61136000000005</v>
      </c>
      <c r="E85" s="75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64"/>
      <c r="Z85" s="64"/>
    </row>
    <row r="86" spans="1:26" ht="21" hidden="1" customHeight="1" x14ac:dyDescent="0.35">
      <c r="A86" s="23" t="s">
        <v>96</v>
      </c>
      <c r="B86" s="24" t="s">
        <v>97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53"/>
      <c r="Z86" s="53"/>
    </row>
    <row r="87" spans="1:26" ht="21" hidden="1" customHeight="1" x14ac:dyDescent="0.35">
      <c r="A87" s="23" t="s">
        <v>98</v>
      </c>
      <c r="B87" s="24" t="s">
        <v>99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53"/>
      <c r="Z87" s="53"/>
    </row>
    <row r="88" spans="1:26" ht="21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53"/>
      <c r="Z88" s="53"/>
    </row>
    <row r="89" spans="1:26" ht="21" hidden="1" customHeight="1" x14ac:dyDescent="0.35">
      <c r="A89" s="13" t="s">
        <v>100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53"/>
      <c r="Z89" s="53"/>
    </row>
    <row r="90" spans="1:26" ht="21" hidden="1" customHeight="1" x14ac:dyDescent="0.3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53"/>
      <c r="Z90" s="53"/>
    </row>
    <row r="91" spans="1:26" ht="21" hidden="1" customHeight="1" x14ac:dyDescent="0.35">
      <c r="A91" s="214" t="s">
        <v>101</v>
      </c>
      <c r="B91" s="177"/>
      <c r="C91" s="60" t="s">
        <v>87</v>
      </c>
      <c r="D91" s="60" t="s">
        <v>51</v>
      </c>
      <c r="E91" s="5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64"/>
      <c r="Z91" s="64"/>
    </row>
    <row r="92" spans="1:26" ht="21" hidden="1" customHeight="1" x14ac:dyDescent="0.35">
      <c r="A92" s="61" t="s">
        <v>23</v>
      </c>
      <c r="B92" s="62" t="s">
        <v>102</v>
      </c>
      <c r="C92" s="74">
        <v>8.3299999999999999E-2</v>
      </c>
      <c r="D92" s="65">
        <f t="shared" ref="D92:D97" si="1">C92*$C$46</f>
        <v>91.360940999999997</v>
      </c>
      <c r="E92" s="75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64"/>
      <c r="Z92" s="64"/>
    </row>
    <row r="93" spans="1:26" ht="21" hidden="1" customHeight="1" x14ac:dyDescent="0.35">
      <c r="A93" s="61" t="s">
        <v>25</v>
      </c>
      <c r="B93" s="62" t="s">
        <v>103</v>
      </c>
      <c r="C93" s="74">
        <v>8.3299999999999999E-2</v>
      </c>
      <c r="D93" s="65">
        <f t="shared" si="1"/>
        <v>91.360940999999997</v>
      </c>
      <c r="E93" s="75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64"/>
      <c r="Z93" s="64"/>
    </row>
    <row r="94" spans="1:26" ht="21" hidden="1" customHeight="1" x14ac:dyDescent="0.35">
      <c r="A94" s="61" t="s">
        <v>28</v>
      </c>
      <c r="B94" s="62" t="s">
        <v>104</v>
      </c>
      <c r="C94" s="74">
        <v>2.7799999999999998E-2</v>
      </c>
      <c r="D94" s="65">
        <f t="shared" si="1"/>
        <v>30.490205999999997</v>
      </c>
      <c r="E94" s="75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64"/>
      <c r="Z94" s="64"/>
    </row>
    <row r="95" spans="1:26" ht="21" hidden="1" customHeight="1" x14ac:dyDescent="0.35">
      <c r="A95" s="60"/>
      <c r="B95" s="76" t="s">
        <v>105</v>
      </c>
      <c r="C95" s="74">
        <f>SUM(C92:C94)</f>
        <v>0.19439999999999999</v>
      </c>
      <c r="D95" s="65">
        <f t="shared" si="1"/>
        <v>213.21208799999999</v>
      </c>
      <c r="E95" s="75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64"/>
      <c r="Z95" s="64"/>
    </row>
    <row r="96" spans="1:26" ht="21" hidden="1" customHeight="1" x14ac:dyDescent="0.35">
      <c r="A96" s="61" t="s">
        <v>31</v>
      </c>
      <c r="B96" s="62" t="s">
        <v>106</v>
      </c>
      <c r="C96" s="74">
        <f>C85*C95</f>
        <v>7.1539200000000011E-2</v>
      </c>
      <c r="D96" s="65">
        <f t="shared" si="1"/>
        <v>78.462048384000013</v>
      </c>
      <c r="E96" s="75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64"/>
      <c r="Z96" s="64"/>
    </row>
    <row r="97" spans="1:26" ht="21" hidden="1" customHeight="1" x14ac:dyDescent="0.35">
      <c r="A97" s="216" t="s">
        <v>82</v>
      </c>
      <c r="B97" s="177"/>
      <c r="C97" s="74">
        <f>C95+C96</f>
        <v>0.26593919999999999</v>
      </c>
      <c r="D97" s="65">
        <f t="shared" si="1"/>
        <v>291.67413638400001</v>
      </c>
      <c r="E97" s="75"/>
      <c r="F97" s="58"/>
      <c r="G97" s="77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64"/>
      <c r="Z97" s="64"/>
    </row>
    <row r="98" spans="1:26" ht="21" hidden="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53"/>
      <c r="Z98" s="53"/>
    </row>
    <row r="99" spans="1:26" ht="21" hidden="1" customHeight="1" x14ac:dyDescent="0.35">
      <c r="A99" s="13" t="s">
        <v>107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53"/>
      <c r="Z99" s="53"/>
    </row>
    <row r="100" spans="1:26" ht="21" hidden="1" customHeight="1" x14ac:dyDescent="0.3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53"/>
      <c r="Z100" s="53"/>
    </row>
    <row r="101" spans="1:26" ht="21" hidden="1" customHeight="1" x14ac:dyDescent="0.35">
      <c r="A101" s="209" t="s">
        <v>108</v>
      </c>
      <c r="B101" s="177"/>
      <c r="C101" s="5" t="s">
        <v>87</v>
      </c>
      <c r="D101" s="5" t="s">
        <v>51</v>
      </c>
      <c r="E101" s="7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53"/>
      <c r="Z101" s="53"/>
    </row>
    <row r="102" spans="1:26" ht="21" hidden="1" customHeight="1" x14ac:dyDescent="0.35">
      <c r="A102" s="6" t="s">
        <v>23</v>
      </c>
      <c r="B102" s="7" t="s">
        <v>109</v>
      </c>
      <c r="C102" s="32">
        <v>6.9999999999999999E-4</v>
      </c>
      <c r="D102" s="22">
        <f>C102*$C$46</f>
        <v>0.76773899999999995</v>
      </c>
      <c r="E102" s="7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53"/>
      <c r="Z102" s="53"/>
    </row>
    <row r="103" spans="1:26" ht="21" hidden="1" customHeight="1" x14ac:dyDescent="0.35">
      <c r="A103" s="6" t="s">
        <v>25</v>
      </c>
      <c r="B103" s="7" t="s">
        <v>110</v>
      </c>
      <c r="C103" s="32">
        <f>C102*C85</f>
        <v>2.5760000000000008E-4</v>
      </c>
      <c r="D103" s="22">
        <f>C103*$C$46</f>
        <v>0.28252795200000008</v>
      </c>
      <c r="E103" s="7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53"/>
      <c r="Z103" s="53"/>
    </row>
    <row r="104" spans="1:26" ht="21" hidden="1" customHeight="1" x14ac:dyDescent="0.35">
      <c r="A104" s="210" t="s">
        <v>82</v>
      </c>
      <c r="B104" s="177"/>
      <c r="C104" s="32">
        <f>SUM(C102:C103)</f>
        <v>9.5760000000000007E-4</v>
      </c>
      <c r="D104" s="22">
        <f>SUM(D102:D103)</f>
        <v>1.0502669520000001</v>
      </c>
      <c r="E104" s="7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53"/>
      <c r="Z104" s="53"/>
    </row>
    <row r="105" spans="1:26" ht="21" hidden="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53"/>
      <c r="Z105" s="53"/>
    </row>
    <row r="106" spans="1:26" ht="21" hidden="1" customHeight="1" x14ac:dyDescent="0.35">
      <c r="A106" s="13" t="s">
        <v>111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53"/>
      <c r="Z106" s="53"/>
    </row>
    <row r="107" spans="1:26" ht="21" hidden="1" customHeight="1" x14ac:dyDescent="0.3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53"/>
      <c r="Z107" s="53"/>
    </row>
    <row r="108" spans="1:26" ht="21" hidden="1" customHeight="1" x14ac:dyDescent="0.35">
      <c r="A108" s="209" t="s">
        <v>112</v>
      </c>
      <c r="B108" s="177"/>
      <c r="C108" s="5" t="s">
        <v>87</v>
      </c>
      <c r="D108" s="5" t="s">
        <v>51</v>
      </c>
      <c r="E108" s="7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53"/>
      <c r="Z108" s="53"/>
    </row>
    <row r="109" spans="1:26" ht="21" hidden="1" customHeight="1" x14ac:dyDescent="0.35">
      <c r="A109" s="61" t="s">
        <v>23</v>
      </c>
      <c r="B109" s="62" t="s">
        <v>113</v>
      </c>
      <c r="C109" s="74">
        <v>4.1999999999999997E-3</v>
      </c>
      <c r="D109" s="65">
        <f t="shared" ref="D109:D114" si="2">C109*$C$46</f>
        <v>4.6064339999999993</v>
      </c>
      <c r="E109" s="75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64"/>
      <c r="Z109" s="64"/>
    </row>
    <row r="110" spans="1:26" ht="21" hidden="1" customHeight="1" x14ac:dyDescent="0.35">
      <c r="A110" s="61" t="s">
        <v>25</v>
      </c>
      <c r="B110" s="62" t="s">
        <v>114</v>
      </c>
      <c r="C110" s="74">
        <f>8%*C109</f>
        <v>3.3599999999999998E-4</v>
      </c>
      <c r="D110" s="65">
        <f t="shared" si="2"/>
        <v>0.36851471999999996</v>
      </c>
      <c r="E110" s="75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64"/>
      <c r="Z110" s="64"/>
    </row>
    <row r="111" spans="1:26" ht="21" hidden="1" customHeight="1" x14ac:dyDescent="0.35">
      <c r="A111" s="61" t="s">
        <v>28</v>
      </c>
      <c r="B111" s="62" t="s">
        <v>115</v>
      </c>
      <c r="C111" s="74">
        <f>4.35%*C109</f>
        <v>1.8269999999999997E-4</v>
      </c>
      <c r="D111" s="65">
        <f t="shared" si="2"/>
        <v>0.20037987899999996</v>
      </c>
      <c r="E111" s="75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64"/>
      <c r="Z111" s="64"/>
    </row>
    <row r="112" spans="1:26" ht="21" hidden="1" customHeight="1" x14ac:dyDescent="0.35">
      <c r="A112" s="61" t="s">
        <v>31</v>
      </c>
      <c r="B112" s="62" t="s">
        <v>116</v>
      </c>
      <c r="C112" s="74">
        <v>4.0000000000000002E-4</v>
      </c>
      <c r="D112" s="65">
        <f t="shared" si="2"/>
        <v>0.43870799999999999</v>
      </c>
      <c r="E112" s="75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64"/>
      <c r="Z112" s="64"/>
    </row>
    <row r="113" spans="1:26" ht="21" hidden="1" customHeight="1" x14ac:dyDescent="0.35">
      <c r="A113" s="61" t="s">
        <v>56</v>
      </c>
      <c r="B113" s="62" t="s">
        <v>117</v>
      </c>
      <c r="C113" s="74">
        <f>C112*C85</f>
        <v>1.4720000000000005E-4</v>
      </c>
      <c r="D113" s="65">
        <f t="shared" si="2"/>
        <v>0.16144454400000005</v>
      </c>
      <c r="E113" s="75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64"/>
      <c r="Z113" s="64"/>
    </row>
    <row r="114" spans="1:26" ht="21" hidden="1" customHeight="1" x14ac:dyDescent="0.35">
      <c r="A114" s="61" t="s">
        <v>58</v>
      </c>
      <c r="B114" s="62" t="s">
        <v>118</v>
      </c>
      <c r="C114" s="74">
        <v>1E-4</v>
      </c>
      <c r="D114" s="65">
        <f t="shared" si="2"/>
        <v>0.109677</v>
      </c>
      <c r="E114" s="75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64"/>
      <c r="Z114" s="64"/>
    </row>
    <row r="115" spans="1:26" ht="21" hidden="1" customHeight="1" x14ac:dyDescent="0.35">
      <c r="A115" s="216" t="s">
        <v>82</v>
      </c>
      <c r="B115" s="177"/>
      <c r="C115" s="74">
        <f>SUM(C109:C114)</f>
        <v>5.3659000000000007E-3</v>
      </c>
      <c r="D115" s="65">
        <f>SUM(D109:D114)</f>
        <v>5.8851581429999991</v>
      </c>
      <c r="E115" s="75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64"/>
      <c r="Z115" s="64"/>
    </row>
    <row r="116" spans="1:26" ht="21" hidden="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53"/>
      <c r="Z116" s="53"/>
    </row>
    <row r="117" spans="1:26" ht="21" hidden="1" customHeight="1" x14ac:dyDescent="0.35">
      <c r="A117" s="29" t="s">
        <v>119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53"/>
      <c r="Z117" s="53"/>
    </row>
    <row r="118" spans="1:26" ht="21" hidden="1" customHeight="1" x14ac:dyDescent="0.3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53"/>
      <c r="Z118" s="53"/>
    </row>
    <row r="119" spans="1:26" ht="21" hidden="1" customHeight="1" x14ac:dyDescent="0.35">
      <c r="A119" s="214" t="s">
        <v>120</v>
      </c>
      <c r="B119" s="177"/>
      <c r="C119" s="60" t="s">
        <v>87</v>
      </c>
      <c r="D119" s="60" t="s">
        <v>51</v>
      </c>
      <c r="E119" s="5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64"/>
      <c r="Z119" s="64"/>
    </row>
    <row r="120" spans="1:26" ht="21" hidden="1" customHeight="1" x14ac:dyDescent="0.35">
      <c r="A120" s="61" t="s">
        <v>23</v>
      </c>
      <c r="B120" s="62" t="s">
        <v>121</v>
      </c>
      <c r="C120" s="74">
        <f>8.33%+2.78%</f>
        <v>0.1111</v>
      </c>
      <c r="D120" s="65">
        <f>C120*$C$218</f>
        <v>0</v>
      </c>
      <c r="E120" s="75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64"/>
      <c r="Z120" s="64"/>
    </row>
    <row r="121" spans="1:26" ht="21" hidden="1" customHeight="1" x14ac:dyDescent="0.35">
      <c r="A121" s="61" t="s">
        <v>25</v>
      </c>
      <c r="B121" s="62" t="s">
        <v>122</v>
      </c>
      <c r="C121" s="74">
        <v>1.66E-2</v>
      </c>
      <c r="D121" s="65">
        <f t="shared" ref="D121:D128" si="3">C121*$C$46</f>
        <v>18.206382000000001</v>
      </c>
      <c r="E121" s="75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64"/>
      <c r="Z121" s="64"/>
    </row>
    <row r="122" spans="1:26" ht="21" hidden="1" customHeight="1" x14ac:dyDescent="0.35">
      <c r="A122" s="61" t="s">
        <v>28</v>
      </c>
      <c r="B122" s="62" t="s">
        <v>123</v>
      </c>
      <c r="C122" s="74">
        <v>0</v>
      </c>
      <c r="D122" s="65">
        <f t="shared" si="3"/>
        <v>0</v>
      </c>
      <c r="E122" s="75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64"/>
      <c r="Z122" s="64"/>
    </row>
    <row r="123" spans="1:26" ht="21" hidden="1" customHeight="1" x14ac:dyDescent="0.35">
      <c r="A123" s="61" t="s">
        <v>31</v>
      </c>
      <c r="B123" s="62" t="s">
        <v>124</v>
      </c>
      <c r="C123" s="74">
        <v>2.8E-3</v>
      </c>
      <c r="D123" s="65">
        <f t="shared" si="3"/>
        <v>3.0709559999999998</v>
      </c>
      <c r="E123" s="75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64"/>
      <c r="Z123" s="64"/>
    </row>
    <row r="124" spans="1:26" ht="21" hidden="1" customHeight="1" x14ac:dyDescent="0.35">
      <c r="A124" s="61" t="s">
        <v>56</v>
      </c>
      <c r="B124" s="62" t="s">
        <v>125</v>
      </c>
      <c r="C124" s="74">
        <v>2.9999999999999997E-4</v>
      </c>
      <c r="D124" s="65">
        <f t="shared" si="3"/>
        <v>0.32903099999999996</v>
      </c>
      <c r="E124" s="75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64"/>
      <c r="Z124" s="64"/>
    </row>
    <row r="125" spans="1:26" ht="21" hidden="1" customHeight="1" x14ac:dyDescent="0.35">
      <c r="A125" s="61" t="s">
        <v>58</v>
      </c>
      <c r="B125" s="62" t="s">
        <v>63</v>
      </c>
      <c r="C125" s="74"/>
      <c r="D125" s="65">
        <f t="shared" si="3"/>
        <v>0</v>
      </c>
      <c r="E125" s="75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64"/>
      <c r="Z125" s="64"/>
    </row>
    <row r="126" spans="1:26" ht="21" hidden="1" customHeight="1" x14ac:dyDescent="0.35">
      <c r="A126" s="60"/>
      <c r="B126" s="76" t="s">
        <v>105</v>
      </c>
      <c r="C126" s="74">
        <f>SUM(C120:C125)</f>
        <v>0.1308</v>
      </c>
      <c r="D126" s="65">
        <f t="shared" si="3"/>
        <v>143.457516</v>
      </c>
      <c r="E126" s="75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64"/>
      <c r="Z126" s="64"/>
    </row>
    <row r="127" spans="1:26" ht="21" hidden="1" customHeight="1" x14ac:dyDescent="0.35">
      <c r="A127" s="61" t="s">
        <v>60</v>
      </c>
      <c r="B127" s="62" t="s">
        <v>126</v>
      </c>
      <c r="C127" s="74">
        <f>C126*C85</f>
        <v>4.8134400000000015E-2</v>
      </c>
      <c r="D127" s="65">
        <f t="shared" si="3"/>
        <v>52.792365888000013</v>
      </c>
      <c r="E127" s="75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64"/>
      <c r="Z127" s="64"/>
    </row>
    <row r="128" spans="1:26" ht="21" hidden="1" customHeight="1" x14ac:dyDescent="0.35">
      <c r="A128" s="210" t="s">
        <v>82</v>
      </c>
      <c r="B128" s="177"/>
      <c r="C128" s="32">
        <f>C126+C127</f>
        <v>0.17893440000000002</v>
      </c>
      <c r="D128" s="22">
        <f t="shared" si="3"/>
        <v>196.24988188800003</v>
      </c>
      <c r="E128" s="7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53"/>
      <c r="Z128" s="53"/>
    </row>
    <row r="129" spans="1:26" ht="21" hidden="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53"/>
      <c r="Z129" s="53"/>
    </row>
    <row r="130" spans="1:26" ht="21" hidden="1" customHeight="1" x14ac:dyDescent="0.35">
      <c r="A130" s="29" t="s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53"/>
      <c r="Z130" s="53"/>
    </row>
    <row r="131" spans="1:26" ht="21" hidden="1" customHeight="1" x14ac:dyDescent="0.3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53"/>
      <c r="Z131" s="53"/>
    </row>
    <row r="132" spans="1:26" ht="21" hidden="1" customHeight="1" x14ac:dyDescent="0.35">
      <c r="A132" s="209" t="s">
        <v>128</v>
      </c>
      <c r="B132" s="177"/>
      <c r="C132" s="5" t="s">
        <v>87</v>
      </c>
      <c r="D132" s="5" t="s">
        <v>51</v>
      </c>
      <c r="E132" s="7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53"/>
      <c r="Z132" s="53"/>
    </row>
    <row r="133" spans="1:26" ht="21" hidden="1" customHeight="1" x14ac:dyDescent="0.35">
      <c r="A133" s="80" t="s">
        <v>129</v>
      </c>
      <c r="B133" s="62" t="s">
        <v>130</v>
      </c>
      <c r="C133" s="74">
        <f>C85</f>
        <v>0.3680000000000001</v>
      </c>
      <c r="D133" s="65">
        <f>D85</f>
        <v>403.61136000000005</v>
      </c>
      <c r="E133" s="75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64"/>
      <c r="Z133" s="64"/>
    </row>
    <row r="134" spans="1:26" ht="21" hidden="1" customHeight="1" x14ac:dyDescent="0.35">
      <c r="A134" s="80" t="s">
        <v>131</v>
      </c>
      <c r="B134" s="62" t="s">
        <v>167</v>
      </c>
      <c r="C134" s="74">
        <f>C97</f>
        <v>0.26593919999999999</v>
      </c>
      <c r="D134" s="65">
        <f>D97</f>
        <v>291.67413638400001</v>
      </c>
      <c r="E134" s="75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64"/>
      <c r="Z134" s="64"/>
    </row>
    <row r="135" spans="1:26" ht="21" hidden="1" customHeight="1" x14ac:dyDescent="0.35">
      <c r="A135" s="80" t="s">
        <v>133</v>
      </c>
      <c r="B135" s="62" t="s">
        <v>109</v>
      </c>
      <c r="C135" s="74">
        <f>C104</f>
        <v>9.5760000000000007E-4</v>
      </c>
      <c r="D135" s="65">
        <f>D104</f>
        <v>1.0502669520000001</v>
      </c>
      <c r="E135" s="75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64"/>
      <c r="Z135" s="64"/>
    </row>
    <row r="136" spans="1:26" ht="21" hidden="1" customHeight="1" x14ac:dyDescent="0.35">
      <c r="A136" s="80" t="s">
        <v>134</v>
      </c>
      <c r="B136" s="62" t="s">
        <v>135</v>
      </c>
      <c r="C136" s="74">
        <f>C115</f>
        <v>5.3659000000000007E-3</v>
      </c>
      <c r="D136" s="65">
        <f>D115</f>
        <v>5.8851581429999991</v>
      </c>
      <c r="E136" s="75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64"/>
      <c r="Z136" s="64"/>
    </row>
    <row r="137" spans="1:26" ht="21" hidden="1" customHeight="1" x14ac:dyDescent="0.35">
      <c r="A137" s="80" t="s">
        <v>136</v>
      </c>
      <c r="B137" s="62" t="s">
        <v>137</v>
      </c>
      <c r="C137" s="74">
        <f>C128</f>
        <v>0.17893440000000002</v>
      </c>
      <c r="D137" s="65">
        <f>D128</f>
        <v>196.24988188800003</v>
      </c>
      <c r="E137" s="75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64"/>
      <c r="Z137" s="64"/>
    </row>
    <row r="138" spans="1:26" ht="21" hidden="1" customHeight="1" x14ac:dyDescent="0.35">
      <c r="A138" s="80" t="s">
        <v>138</v>
      </c>
      <c r="B138" s="62" t="s">
        <v>63</v>
      </c>
      <c r="C138" s="74"/>
      <c r="D138" s="65"/>
      <c r="E138" s="75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64"/>
      <c r="Z138" s="64"/>
    </row>
    <row r="139" spans="1:26" ht="21" hidden="1" customHeight="1" x14ac:dyDescent="0.35">
      <c r="A139" s="210" t="s">
        <v>82</v>
      </c>
      <c r="B139" s="177"/>
      <c r="C139" s="32">
        <f>SUM(C133:C138)</f>
        <v>0.81919710000000023</v>
      </c>
      <c r="D139" s="22">
        <f>SUM(D133:D138)</f>
        <v>898.47080336700003</v>
      </c>
      <c r="E139" s="7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53"/>
      <c r="Z139" s="53"/>
    </row>
    <row r="140" spans="1:26" ht="21" hidden="1" customHeight="1" x14ac:dyDescent="0.35">
      <c r="A140" s="1"/>
      <c r="B140" s="1"/>
      <c r="C140" s="1"/>
      <c r="D140" s="36"/>
      <c r="E140" s="7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53"/>
      <c r="Z140" s="53"/>
    </row>
    <row r="141" spans="1:26" ht="21" hidden="1" customHeight="1" x14ac:dyDescent="0.35">
      <c r="A141" s="13" t="s">
        <v>139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53"/>
      <c r="Z141" s="53"/>
    </row>
    <row r="142" spans="1:26" ht="21" hidden="1" customHeight="1" x14ac:dyDescent="0.3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53"/>
      <c r="Z142" s="53"/>
    </row>
    <row r="143" spans="1:26" ht="21" hidden="1" customHeight="1" x14ac:dyDescent="0.35">
      <c r="A143" s="209" t="s">
        <v>140</v>
      </c>
      <c r="B143" s="177"/>
      <c r="C143" s="5" t="s">
        <v>87</v>
      </c>
      <c r="D143" s="5" t="s">
        <v>51</v>
      </c>
      <c r="E143" s="7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53"/>
      <c r="Z143" s="53"/>
    </row>
    <row r="144" spans="1:26" ht="21" hidden="1" customHeight="1" x14ac:dyDescent="0.35">
      <c r="A144" s="61" t="s">
        <v>23</v>
      </c>
      <c r="B144" s="62" t="s">
        <v>141</v>
      </c>
      <c r="C144" s="74">
        <v>0.03</v>
      </c>
      <c r="D144" s="63">
        <f>C144*C167</f>
        <v>62.833038101009997</v>
      </c>
      <c r="E144" s="81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64"/>
      <c r="Z144" s="64"/>
    </row>
    <row r="145" spans="1:26" ht="21" hidden="1" customHeight="1" x14ac:dyDescent="0.35">
      <c r="A145" s="61" t="s">
        <v>25</v>
      </c>
      <c r="B145" s="217" t="s">
        <v>142</v>
      </c>
      <c r="C145" s="180"/>
      <c r="D145" s="177"/>
      <c r="E145" s="82"/>
      <c r="F145" s="7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64"/>
      <c r="Z145" s="64"/>
    </row>
    <row r="146" spans="1:26" ht="21" hidden="1" customHeight="1" x14ac:dyDescent="0.35">
      <c r="A146" s="61"/>
      <c r="B146" s="62" t="s">
        <v>143</v>
      </c>
      <c r="C146" s="74">
        <v>6.4999999999999997E-3</v>
      </c>
      <c r="D146" s="63">
        <f>(($C$167+$D$144+$D$153)/(1-$C$152))*C146</f>
        <v>16.271017022128721</v>
      </c>
      <c r="E146" s="81"/>
      <c r="F146" s="7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64"/>
      <c r="Z146" s="64"/>
    </row>
    <row r="147" spans="1:26" ht="21" hidden="1" customHeight="1" x14ac:dyDescent="0.35">
      <c r="A147" s="61"/>
      <c r="B147" s="62" t="s">
        <v>144</v>
      </c>
      <c r="C147" s="74">
        <v>0.03</v>
      </c>
      <c r="D147" s="63">
        <f>(($C$167+$D$144+$D$153)/(1-$C$152))*C147</f>
        <v>75.097001640594101</v>
      </c>
      <c r="E147" s="81"/>
      <c r="F147" s="7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64"/>
      <c r="Z147" s="64"/>
    </row>
    <row r="148" spans="1:26" ht="21" hidden="1" customHeight="1" x14ac:dyDescent="0.35">
      <c r="A148" s="61"/>
      <c r="B148" s="62" t="s">
        <v>145</v>
      </c>
      <c r="C148" s="74">
        <v>0</v>
      </c>
      <c r="D148" s="63">
        <f>(($C$167+$D$144+$D$153)/(1-$C$152))*C148</f>
        <v>0</v>
      </c>
      <c r="E148" s="81"/>
      <c r="F148" s="7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64"/>
      <c r="Z148" s="64"/>
    </row>
    <row r="149" spans="1:26" ht="21" hidden="1" customHeight="1" x14ac:dyDescent="0.35">
      <c r="A149" s="61"/>
      <c r="B149" s="217" t="s">
        <v>146</v>
      </c>
      <c r="C149" s="180"/>
      <c r="D149" s="177"/>
      <c r="E149" s="82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64"/>
      <c r="Z149" s="64"/>
    </row>
    <row r="150" spans="1:26" ht="21" hidden="1" customHeight="1" x14ac:dyDescent="0.35">
      <c r="A150" s="61"/>
      <c r="B150" s="217" t="s">
        <v>147</v>
      </c>
      <c r="C150" s="180"/>
      <c r="D150" s="177"/>
      <c r="E150" s="82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64"/>
      <c r="Z150" s="64"/>
    </row>
    <row r="151" spans="1:26" ht="21" hidden="1" customHeight="1" x14ac:dyDescent="0.35">
      <c r="A151" s="61"/>
      <c r="B151" s="62" t="s">
        <v>148</v>
      </c>
      <c r="C151" s="74">
        <v>0.05</v>
      </c>
      <c r="D151" s="63">
        <f>(($C$167+$D$144+$D$153)/(1-$C$152))*C151</f>
        <v>125.16166940099018</v>
      </c>
      <c r="E151" s="81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64"/>
      <c r="Z151" s="64"/>
    </row>
    <row r="152" spans="1:26" ht="21" hidden="1" customHeight="1" x14ac:dyDescent="0.35">
      <c r="A152" s="61"/>
      <c r="B152" s="62" t="s">
        <v>149</v>
      </c>
      <c r="C152" s="74">
        <f>SUM(C146:C151)</f>
        <v>8.6499999999999994E-2</v>
      </c>
      <c r="D152" s="63">
        <f>(($C$167+$D$144+$D$153)/(1-$C$152))*C152</f>
        <v>216.52968806371297</v>
      </c>
      <c r="E152" s="81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64"/>
      <c r="Z152" s="64"/>
    </row>
    <row r="153" spans="1:26" ht="21" hidden="1" customHeight="1" x14ac:dyDescent="0.35">
      <c r="A153" s="61" t="s">
        <v>28</v>
      </c>
      <c r="B153" s="62" t="s">
        <v>150</v>
      </c>
      <c r="C153" s="74">
        <v>0.06</v>
      </c>
      <c r="D153" s="63">
        <f>C153*(C167+D144)</f>
        <v>129.43605848808059</v>
      </c>
      <c r="E153" s="81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64"/>
      <c r="Z153" s="64"/>
    </row>
    <row r="154" spans="1:26" ht="21" hidden="1" customHeight="1" x14ac:dyDescent="0.35">
      <c r="A154" s="218" t="s">
        <v>82</v>
      </c>
      <c r="B154" s="182"/>
      <c r="C154" s="37">
        <f>SUM(C144,C152,C153)</f>
        <v>0.17649999999999999</v>
      </c>
      <c r="D154" s="38">
        <f>SUM(D144,D152,D153)</f>
        <v>408.79878465280353</v>
      </c>
      <c r="E154" s="4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53"/>
      <c r="Z154" s="53"/>
    </row>
    <row r="155" spans="1:26" ht="72.75" hidden="1" customHeight="1" x14ac:dyDescent="0.35">
      <c r="A155" s="40" t="s">
        <v>168</v>
      </c>
      <c r="B155" s="183" t="s">
        <v>152</v>
      </c>
      <c r="C155" s="186" t="s">
        <v>153</v>
      </c>
      <c r="D155" s="187"/>
      <c r="E155" s="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53"/>
      <c r="Z155" s="53"/>
    </row>
    <row r="156" spans="1:26" ht="72.75" hidden="1" customHeight="1" x14ac:dyDescent="0.35">
      <c r="A156" s="40" t="s">
        <v>154</v>
      </c>
      <c r="B156" s="184"/>
      <c r="C156" s="188"/>
      <c r="D156" s="189"/>
      <c r="E156" s="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53"/>
      <c r="Z156" s="53"/>
    </row>
    <row r="157" spans="1:26" ht="72.75" hidden="1" customHeight="1" x14ac:dyDescent="0.35">
      <c r="A157" s="40" t="s">
        <v>155</v>
      </c>
      <c r="B157" s="185"/>
      <c r="C157" s="190"/>
      <c r="D157" s="191"/>
      <c r="E157" s="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53"/>
      <c r="Z157" s="53"/>
    </row>
    <row r="158" spans="1:26" ht="21" hidden="1" customHeight="1" x14ac:dyDescent="0.35">
      <c r="A158" s="41"/>
      <c r="B158" s="2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53"/>
      <c r="Z158" s="53"/>
    </row>
    <row r="159" spans="1:26" ht="21" hidden="1" customHeight="1" x14ac:dyDescent="0.35">
      <c r="A159" s="41"/>
      <c r="B159" s="2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53"/>
      <c r="Z159" s="53"/>
    </row>
    <row r="160" spans="1:26" ht="21" hidden="1" customHeight="1" x14ac:dyDescent="0.35">
      <c r="A160" s="41"/>
      <c r="B160" s="29" t="s">
        <v>169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53"/>
      <c r="Z160" s="53"/>
    </row>
    <row r="161" spans="1:26" ht="21" hidden="1" customHeight="1" x14ac:dyDescent="0.3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53"/>
      <c r="Z161" s="53"/>
    </row>
    <row r="162" spans="1:26" ht="21" hidden="1" customHeight="1" x14ac:dyDescent="0.35">
      <c r="A162" s="209" t="s">
        <v>157</v>
      </c>
      <c r="B162" s="177"/>
      <c r="C162" s="5" t="s">
        <v>51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53"/>
      <c r="Z162" s="53"/>
    </row>
    <row r="163" spans="1:26" ht="21" hidden="1" customHeight="1" x14ac:dyDescent="0.35">
      <c r="A163" s="6" t="s">
        <v>23</v>
      </c>
      <c r="B163" s="7" t="s">
        <v>49</v>
      </c>
      <c r="C163" s="17">
        <f>C46</f>
        <v>1096.77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53"/>
      <c r="Z163" s="53"/>
    </row>
    <row r="164" spans="1:26" ht="21" hidden="1" customHeight="1" x14ac:dyDescent="0.35">
      <c r="A164" s="6" t="s">
        <v>25</v>
      </c>
      <c r="B164" s="7" t="s">
        <v>66</v>
      </c>
      <c r="C164" s="17">
        <f>C59</f>
        <v>99.19380000000001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53"/>
      <c r="Z164" s="53"/>
    </row>
    <row r="165" spans="1:26" ht="21" hidden="1" customHeight="1" x14ac:dyDescent="0.35">
      <c r="A165" s="6" t="s">
        <v>28</v>
      </c>
      <c r="B165" s="7" t="s">
        <v>158</v>
      </c>
      <c r="C165" s="17">
        <f>C69</f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53"/>
      <c r="Z165" s="53"/>
    </row>
    <row r="166" spans="1:26" ht="21" hidden="1" customHeight="1" x14ac:dyDescent="0.35">
      <c r="A166" s="6" t="s">
        <v>31</v>
      </c>
      <c r="B166" s="7" t="s">
        <v>159</v>
      </c>
      <c r="C166" s="17">
        <f>D139</f>
        <v>898.47080336700003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53"/>
      <c r="Z166" s="53"/>
    </row>
    <row r="167" spans="1:26" ht="21" hidden="1" customHeight="1" x14ac:dyDescent="0.35">
      <c r="A167" s="8"/>
      <c r="B167" s="33" t="s">
        <v>160</v>
      </c>
      <c r="C167" s="17">
        <f>SUM(C163:C166)</f>
        <v>2094.4346033669999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53"/>
      <c r="Z167" s="53"/>
    </row>
    <row r="168" spans="1:26" ht="21" hidden="1" customHeight="1" x14ac:dyDescent="0.35">
      <c r="A168" s="6" t="s">
        <v>56</v>
      </c>
      <c r="B168" s="7" t="s">
        <v>139</v>
      </c>
      <c r="C168" s="17">
        <f>D154</f>
        <v>408.79878465280353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53"/>
      <c r="Z168" s="53"/>
    </row>
    <row r="169" spans="1:26" ht="21" hidden="1" customHeight="1" x14ac:dyDescent="0.35">
      <c r="A169" s="210" t="s">
        <v>161</v>
      </c>
      <c r="B169" s="177"/>
      <c r="C169" s="17">
        <f>C167+C168</f>
        <v>2503.2333880198034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53"/>
      <c r="Z169" s="53"/>
    </row>
    <row r="170" spans="1:26" ht="21" hidden="1" customHeight="1" x14ac:dyDescent="0.35">
      <c r="A170" s="48"/>
      <c r="B170" s="4"/>
      <c r="C170" s="4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53"/>
      <c r="Z170" s="53"/>
    </row>
    <row r="171" spans="1:26" ht="21" hidden="1" customHeight="1" x14ac:dyDescent="0.35">
      <c r="A171" s="84"/>
      <c r="B171" s="85"/>
      <c r="C171" s="86"/>
      <c r="D171" s="87"/>
      <c r="E171" s="87"/>
      <c r="F171" s="8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53"/>
      <c r="Z171" s="53"/>
    </row>
    <row r="172" spans="1:26" ht="21" hidden="1" customHeight="1" x14ac:dyDescent="0.35">
      <c r="A172" s="48"/>
      <c r="B172" s="4"/>
      <c r="C172" s="4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53"/>
      <c r="Z172" s="53"/>
    </row>
    <row r="173" spans="1:26" ht="33" customHeight="1" x14ac:dyDescent="0.35">
      <c r="A173" s="175" t="s">
        <v>333</v>
      </c>
      <c r="B173" s="175"/>
      <c r="C173" s="17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53"/>
      <c r="Z173" s="53"/>
    </row>
    <row r="174" spans="1:26" ht="33" customHeight="1" x14ac:dyDescent="0.35">
      <c r="A174" s="219" t="s">
        <v>335</v>
      </c>
      <c r="B174" s="220"/>
      <c r="C174" s="22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53"/>
      <c r="Z174" s="53"/>
    </row>
    <row r="175" spans="1:26" ht="21" customHeight="1" x14ac:dyDescent="0.35">
      <c r="A175" s="2"/>
      <c r="B175" s="2" t="s">
        <v>0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53"/>
      <c r="Z175" s="53"/>
    </row>
    <row r="176" spans="1:26" ht="21" customHeight="1" x14ac:dyDescent="0.35">
      <c r="A176" s="194" t="s">
        <v>1</v>
      </c>
      <c r="B176" s="195"/>
      <c r="C176" s="19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53"/>
      <c r="Z176" s="53"/>
    </row>
    <row r="177" spans="1:26" ht="21" customHeight="1" x14ac:dyDescent="0.35">
      <c r="A177" s="194" t="s">
        <v>2</v>
      </c>
      <c r="B177" s="195"/>
      <c r="C177" s="19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53"/>
      <c r="Z177" s="53"/>
    </row>
    <row r="178" spans="1:26" ht="21" customHeight="1" x14ac:dyDescent="0.35">
      <c r="A178" s="3" t="s">
        <v>3</v>
      </c>
      <c r="B178" s="3" t="s">
        <v>4</v>
      </c>
      <c r="C178" s="3" t="s">
        <v>5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53"/>
      <c r="Z178" s="53"/>
    </row>
    <row r="179" spans="1:26" ht="21" customHeight="1" x14ac:dyDescent="0.35">
      <c r="A179" s="194" t="s">
        <v>6</v>
      </c>
      <c r="B179" s="195"/>
      <c r="C179" s="19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53"/>
      <c r="Z179" s="53"/>
    </row>
    <row r="180" spans="1:26" ht="21" customHeight="1" x14ac:dyDescent="0.35">
      <c r="A180" s="3" t="s">
        <v>7</v>
      </c>
      <c r="B180" s="3" t="s">
        <v>8</v>
      </c>
      <c r="C180" s="3" t="s">
        <v>9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53"/>
      <c r="Z180" s="53"/>
    </row>
    <row r="181" spans="1:26" ht="21" customHeight="1" x14ac:dyDescent="0.35">
      <c r="A181" s="3" t="s">
        <v>10</v>
      </c>
      <c r="B181" s="3" t="s">
        <v>11</v>
      </c>
      <c r="C181" s="3" t="s">
        <v>12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53"/>
      <c r="Z181" s="53"/>
    </row>
    <row r="182" spans="1:26" ht="21" customHeight="1" x14ac:dyDescent="0.35">
      <c r="A182" s="3" t="s">
        <v>13</v>
      </c>
      <c r="B182" s="194" t="s">
        <v>14</v>
      </c>
      <c r="C182" s="19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53"/>
      <c r="Z182" s="53"/>
    </row>
    <row r="183" spans="1:26" ht="21" customHeight="1" x14ac:dyDescent="0.35">
      <c r="A183" s="194" t="s">
        <v>15</v>
      </c>
      <c r="B183" s="195"/>
      <c r="C183" s="19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53"/>
      <c r="Z183" s="53"/>
    </row>
    <row r="184" spans="1:26" ht="21" customHeight="1" x14ac:dyDescent="0.35">
      <c r="A184" s="3" t="s">
        <v>16</v>
      </c>
      <c r="B184" s="3" t="s">
        <v>17</v>
      </c>
      <c r="C184" s="3" t="s">
        <v>18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53"/>
      <c r="Z184" s="53"/>
    </row>
    <row r="185" spans="1:26" ht="21" customHeight="1" x14ac:dyDescent="0.35">
      <c r="A185" s="3" t="s">
        <v>19</v>
      </c>
      <c r="B185" s="3" t="s">
        <v>20</v>
      </c>
      <c r="C185" s="3" t="s">
        <v>21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53"/>
      <c r="Z185" s="53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53"/>
      <c r="Z186" s="53"/>
    </row>
    <row r="187" spans="1:26" ht="21" customHeight="1" x14ac:dyDescent="0.35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53"/>
      <c r="Z187" s="53"/>
    </row>
    <row r="188" spans="1:26" ht="21" customHeight="1" x14ac:dyDescent="0.35">
      <c r="A188" s="5"/>
      <c r="B188" s="5" t="s">
        <v>22</v>
      </c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53"/>
      <c r="Z188" s="53"/>
    </row>
    <row r="189" spans="1:26" ht="21" customHeight="1" x14ac:dyDescent="0.35">
      <c r="A189" s="6" t="s">
        <v>23</v>
      </c>
      <c r="B189" s="7" t="s">
        <v>24</v>
      </c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53"/>
      <c r="Z189" s="53"/>
    </row>
    <row r="190" spans="1:26" ht="21" customHeight="1" x14ac:dyDescent="0.35">
      <c r="A190" s="6" t="s">
        <v>25</v>
      </c>
      <c r="B190" s="7" t="s">
        <v>26</v>
      </c>
      <c r="C190" s="8" t="s">
        <v>27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53"/>
      <c r="Z190" s="53"/>
    </row>
    <row r="191" spans="1:26" ht="21" customHeight="1" x14ac:dyDescent="0.35">
      <c r="A191" s="6" t="s">
        <v>28</v>
      </c>
      <c r="B191" s="7" t="s">
        <v>29</v>
      </c>
      <c r="C191" s="8" t="s">
        <v>30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53"/>
      <c r="Z191" s="53"/>
    </row>
    <row r="192" spans="1:26" ht="21" customHeight="1" x14ac:dyDescent="0.35">
      <c r="A192" s="6" t="s">
        <v>31</v>
      </c>
      <c r="B192" s="7" t="s">
        <v>163</v>
      </c>
      <c r="C192" s="8" t="s">
        <v>33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53"/>
      <c r="Z192" s="53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53"/>
      <c r="Z193" s="53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53"/>
      <c r="Z194" s="53"/>
    </row>
    <row r="195" spans="1:26" ht="21" customHeight="1" x14ac:dyDescent="0.35">
      <c r="A195" s="5" t="s">
        <v>34</v>
      </c>
      <c r="B195" s="5" t="s">
        <v>35</v>
      </c>
      <c r="C195" s="5" t="s">
        <v>36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53"/>
      <c r="Z195" s="53"/>
    </row>
    <row r="196" spans="1:26" ht="21" customHeight="1" x14ac:dyDescent="0.35">
      <c r="A196" s="8" t="str">
        <f>A23</f>
        <v>Preparo de Alimentos</v>
      </c>
      <c r="B196" s="8" t="str">
        <f>B23</f>
        <v xml:space="preserve">Merendeira </v>
      </c>
      <c r="C196" s="9">
        <v>307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53"/>
      <c r="Z196" s="53"/>
    </row>
    <row r="197" spans="1:26" ht="21" customHeight="1" x14ac:dyDescent="0.35">
      <c r="A197" s="88" t="str">
        <f>A24</f>
        <v>Preparo de Alimentos</v>
      </c>
      <c r="B197" s="88" t="str">
        <f>B24</f>
        <v>Nutricionista</v>
      </c>
      <c r="C197" s="11">
        <v>13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53"/>
      <c r="Z197" s="53"/>
    </row>
    <row r="198" spans="1:26" ht="21" customHeight="1" x14ac:dyDescent="0.35">
      <c r="A198" s="12" t="s">
        <v>40</v>
      </c>
      <c r="B198" s="12" t="s">
        <v>41</v>
      </c>
      <c r="C198" s="12">
        <v>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53"/>
      <c r="Z198" s="53"/>
    </row>
    <row r="199" spans="1:26" ht="21" customHeight="1" x14ac:dyDescent="0.35">
      <c r="A199" s="1"/>
      <c r="B199" s="13" t="s">
        <v>42</v>
      </c>
      <c r="C199" s="14">
        <f>SUM(C196:C198)</f>
        <v>322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53"/>
      <c r="Z199" s="53"/>
    </row>
    <row r="200" spans="1:26" ht="21" customHeight="1" x14ac:dyDescent="0.3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53"/>
      <c r="Z200" s="53"/>
    </row>
    <row r="201" spans="1:26" ht="21" customHeight="1" x14ac:dyDescent="0.35">
      <c r="A201" s="199" t="s">
        <v>43</v>
      </c>
      <c r="B201" s="180"/>
      <c r="C201" s="17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53"/>
      <c r="Z201" s="53"/>
    </row>
    <row r="202" spans="1:26" ht="21" customHeight="1" x14ac:dyDescent="0.35">
      <c r="A202" s="6">
        <v>1</v>
      </c>
      <c r="B202" s="16" t="s">
        <v>44</v>
      </c>
      <c r="C202" s="8" t="s">
        <v>37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53"/>
      <c r="Z202" s="53"/>
    </row>
    <row r="203" spans="1:26" ht="21" customHeight="1" x14ac:dyDescent="0.35">
      <c r="A203" s="6">
        <v>2</v>
      </c>
      <c r="B203" s="16" t="s">
        <v>45</v>
      </c>
      <c r="C203" s="1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53"/>
      <c r="Z203" s="53"/>
    </row>
    <row r="204" spans="1:26" ht="21" customHeight="1" x14ac:dyDescent="0.35">
      <c r="A204" s="6">
        <v>3</v>
      </c>
      <c r="B204" s="16" t="s">
        <v>46</v>
      </c>
      <c r="C204" s="1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53"/>
      <c r="Z204" s="53"/>
    </row>
    <row r="205" spans="1:26" ht="21" customHeight="1" x14ac:dyDescent="0.35">
      <c r="A205" s="6">
        <v>4</v>
      </c>
      <c r="B205" s="16" t="s">
        <v>48</v>
      </c>
      <c r="C205" s="1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53"/>
      <c r="Z205" s="53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53"/>
      <c r="Z206" s="53"/>
    </row>
    <row r="207" spans="1:26" ht="21" customHeight="1" x14ac:dyDescent="0.35">
      <c r="A207" s="13" t="s">
        <v>49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53"/>
      <c r="Z207" s="53"/>
    </row>
    <row r="208" spans="1:26" ht="21" customHeight="1" x14ac:dyDescent="0.3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53"/>
      <c r="Z208" s="53"/>
    </row>
    <row r="209" spans="1:26" ht="21" customHeight="1" x14ac:dyDescent="0.35">
      <c r="A209" s="209" t="s">
        <v>50</v>
      </c>
      <c r="B209" s="177"/>
      <c r="C209" s="5" t="s">
        <v>51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53"/>
      <c r="Z209" s="53"/>
    </row>
    <row r="210" spans="1:26" ht="21" customHeight="1" x14ac:dyDescent="0.35">
      <c r="A210" s="6" t="s">
        <v>23</v>
      </c>
      <c r="B210" s="7" t="s">
        <v>172</v>
      </c>
      <c r="C210" s="17">
        <f>C203</f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53"/>
      <c r="Z210" s="53"/>
    </row>
    <row r="211" spans="1:26" ht="21" customHeight="1" x14ac:dyDescent="0.35">
      <c r="A211" s="6" t="s">
        <v>25</v>
      </c>
      <c r="B211" s="7" t="s">
        <v>53</v>
      </c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53"/>
      <c r="Z211" s="53"/>
    </row>
    <row r="212" spans="1:26" ht="21" customHeight="1" x14ac:dyDescent="0.35">
      <c r="A212" s="6" t="s">
        <v>28</v>
      </c>
      <c r="B212" s="7" t="s">
        <v>54</v>
      </c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53"/>
      <c r="Z212" s="53"/>
    </row>
    <row r="213" spans="1:26" ht="21" customHeight="1" x14ac:dyDescent="0.35">
      <c r="A213" s="6" t="s">
        <v>31</v>
      </c>
      <c r="B213" s="7" t="s">
        <v>55</v>
      </c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53"/>
      <c r="Z213" s="53"/>
    </row>
    <row r="214" spans="1:26" ht="21" customHeight="1" x14ac:dyDescent="0.35">
      <c r="A214" s="6" t="s">
        <v>56</v>
      </c>
      <c r="B214" s="7" t="s">
        <v>57</v>
      </c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53"/>
      <c r="Z214" s="53"/>
    </row>
    <row r="215" spans="1:26" ht="21" customHeight="1" x14ac:dyDescent="0.35">
      <c r="A215" s="6" t="s">
        <v>58</v>
      </c>
      <c r="B215" s="7" t="s">
        <v>59</v>
      </c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53"/>
      <c r="Z215" s="53"/>
    </row>
    <row r="216" spans="1:26" ht="21" customHeight="1" x14ac:dyDescent="0.35">
      <c r="A216" s="6" t="s">
        <v>60</v>
      </c>
      <c r="B216" s="7" t="s">
        <v>61</v>
      </c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53"/>
      <c r="Z216" s="53"/>
    </row>
    <row r="217" spans="1:26" ht="21" customHeight="1" x14ac:dyDescent="0.35">
      <c r="A217" s="6" t="s">
        <v>62</v>
      </c>
      <c r="B217" s="7" t="s">
        <v>63</v>
      </c>
      <c r="C217" s="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53"/>
      <c r="Z217" s="53"/>
    </row>
    <row r="218" spans="1:26" ht="21" customHeight="1" x14ac:dyDescent="0.35">
      <c r="A218" s="207" t="s">
        <v>64</v>
      </c>
      <c r="B218" s="208"/>
      <c r="C218" s="17">
        <f>SUM(C210:C217)</f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53"/>
      <c r="Z218" s="53"/>
    </row>
    <row r="219" spans="1:26" ht="21" customHeight="1" x14ac:dyDescent="0.35">
      <c r="A219" s="21" t="s">
        <v>65</v>
      </c>
      <c r="B219" s="2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53"/>
      <c r="Z219" s="53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53"/>
      <c r="Z220" s="53"/>
    </row>
    <row r="221" spans="1:26" ht="21" customHeight="1" x14ac:dyDescent="0.35">
      <c r="A221" s="13" t="s">
        <v>66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53"/>
      <c r="Z221" s="53"/>
    </row>
    <row r="222" spans="1:26" ht="21" customHeight="1" x14ac:dyDescent="0.3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53"/>
      <c r="Z222" s="53"/>
    </row>
    <row r="223" spans="1:26" ht="21" customHeight="1" x14ac:dyDescent="0.35">
      <c r="A223" s="209" t="s">
        <v>67</v>
      </c>
      <c r="B223" s="177"/>
      <c r="C223" s="5" t="s">
        <v>51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53"/>
      <c r="Z223" s="53"/>
    </row>
    <row r="224" spans="1:26" ht="21" customHeight="1" x14ac:dyDescent="0.35">
      <c r="A224" s="6" t="s">
        <v>23</v>
      </c>
      <c r="B224" s="7" t="s">
        <v>68</v>
      </c>
      <c r="C224" s="2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53"/>
      <c r="Z224" s="53"/>
    </row>
    <row r="225" spans="1:26" ht="44.25" customHeight="1" x14ac:dyDescent="0.35">
      <c r="A225" s="6" t="s">
        <v>25</v>
      </c>
      <c r="B225" s="89" t="s">
        <v>69</v>
      </c>
      <c r="C225" s="2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3"/>
      <c r="Z225" s="53"/>
    </row>
    <row r="226" spans="1:26" ht="21" customHeight="1" x14ac:dyDescent="0.35">
      <c r="A226" s="6" t="s">
        <v>28</v>
      </c>
      <c r="B226" s="7" t="s">
        <v>70</v>
      </c>
      <c r="C226" s="2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53"/>
      <c r="Z226" s="53"/>
    </row>
    <row r="227" spans="1:26" ht="21" customHeight="1" x14ac:dyDescent="0.35">
      <c r="A227" s="6" t="s">
        <v>31</v>
      </c>
      <c r="B227" s="7" t="s">
        <v>71</v>
      </c>
      <c r="C227" s="2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53"/>
      <c r="Z227" s="53"/>
    </row>
    <row r="228" spans="1:26" ht="21" customHeight="1" x14ac:dyDescent="0.35">
      <c r="A228" s="6" t="s">
        <v>56</v>
      </c>
      <c r="B228" s="7" t="s">
        <v>72</v>
      </c>
      <c r="C228" s="2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53"/>
      <c r="Z228" s="53"/>
    </row>
    <row r="229" spans="1:26" ht="21" customHeight="1" x14ac:dyDescent="0.35">
      <c r="A229" s="6" t="s">
        <v>58</v>
      </c>
      <c r="B229" s="7" t="s">
        <v>73</v>
      </c>
      <c r="C229" s="2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53"/>
      <c r="Z229" s="53"/>
    </row>
    <row r="230" spans="1:26" ht="21" customHeight="1" x14ac:dyDescent="0.35">
      <c r="A230" s="6" t="s">
        <v>60</v>
      </c>
      <c r="B230" s="20" t="s">
        <v>63</v>
      </c>
      <c r="C230" s="2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53"/>
      <c r="Z230" s="53"/>
    </row>
    <row r="231" spans="1:26" ht="21" customHeight="1" x14ac:dyDescent="0.35">
      <c r="A231" s="207" t="s">
        <v>74</v>
      </c>
      <c r="B231" s="208"/>
      <c r="C231" s="2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53"/>
      <c r="Z231" s="53"/>
    </row>
    <row r="232" spans="1:26" ht="21" customHeight="1" x14ac:dyDescent="0.35">
      <c r="A232" s="23" t="s">
        <v>75</v>
      </c>
      <c r="B232" s="24" t="s">
        <v>76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53"/>
      <c r="Z232" s="53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53"/>
      <c r="Z233" s="53"/>
    </row>
    <row r="234" spans="1:26" ht="21" customHeight="1" x14ac:dyDescent="0.35">
      <c r="A234" s="13" t="s">
        <v>77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53"/>
      <c r="Z234" s="53"/>
    </row>
    <row r="235" spans="1:26" ht="21" customHeight="1" x14ac:dyDescent="0.3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53"/>
      <c r="Z235" s="53"/>
    </row>
    <row r="236" spans="1:26" ht="21" customHeight="1" x14ac:dyDescent="0.35">
      <c r="A236" s="209" t="s">
        <v>166</v>
      </c>
      <c r="B236" s="177"/>
      <c r="C236" s="5" t="s">
        <v>51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53"/>
      <c r="Z236" s="53"/>
    </row>
    <row r="237" spans="1:26" ht="21" customHeight="1" x14ac:dyDescent="0.35">
      <c r="A237" s="6" t="s">
        <v>23</v>
      </c>
      <c r="B237" s="52" t="str">
        <f>B65</f>
        <v>Uniformes e EPI</v>
      </c>
      <c r="C237" s="22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53"/>
      <c r="Z237" s="53"/>
    </row>
    <row r="238" spans="1:26" ht="21" customHeight="1" x14ac:dyDescent="0.35">
      <c r="A238" s="6" t="s">
        <v>25</v>
      </c>
      <c r="B238" s="52" t="str">
        <f>B66</f>
        <v>Materiais</v>
      </c>
      <c r="C238" s="22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53"/>
      <c r="Z238" s="53"/>
    </row>
    <row r="239" spans="1:26" ht="21" customHeight="1" x14ac:dyDescent="0.35">
      <c r="A239" s="6" t="s">
        <v>28</v>
      </c>
      <c r="B239" s="52" t="str">
        <f>B67</f>
        <v xml:space="preserve">Equipamentos </v>
      </c>
      <c r="C239" s="22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53"/>
      <c r="Z239" s="53"/>
    </row>
    <row r="240" spans="1:26" ht="21" customHeight="1" x14ac:dyDescent="0.35">
      <c r="A240" s="6" t="s">
        <v>31</v>
      </c>
      <c r="B240" s="52">
        <f>B68</f>
        <v>0</v>
      </c>
      <c r="C240" s="2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53"/>
      <c r="Z240" s="53"/>
    </row>
    <row r="241" spans="1:26" ht="21" customHeight="1" x14ac:dyDescent="0.35">
      <c r="A241" s="210" t="s">
        <v>82</v>
      </c>
      <c r="B241" s="177"/>
      <c r="C241" s="22">
        <f>SUM(C237:C240)</f>
        <v>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53"/>
      <c r="Z241" s="53"/>
    </row>
    <row r="242" spans="1:26" ht="21" customHeight="1" x14ac:dyDescent="0.35">
      <c r="A242" s="3" t="s">
        <v>83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53"/>
      <c r="Z242" s="53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53"/>
      <c r="Z243" s="53"/>
    </row>
    <row r="244" spans="1:26" ht="21" customHeight="1" x14ac:dyDescent="0.35">
      <c r="A244" s="29" t="s">
        <v>84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53"/>
      <c r="Z244" s="53"/>
    </row>
    <row r="245" spans="1:26" ht="21" customHeight="1" x14ac:dyDescent="0.35">
      <c r="A245" s="2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53"/>
      <c r="Z245" s="53"/>
    </row>
    <row r="246" spans="1:26" ht="21" customHeight="1" x14ac:dyDescent="0.35">
      <c r="A246" s="29" t="s">
        <v>85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53"/>
      <c r="Z246" s="53"/>
    </row>
    <row r="247" spans="1:26" ht="21" customHeight="1" x14ac:dyDescent="0.3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53"/>
      <c r="Z247" s="53"/>
    </row>
    <row r="248" spans="1:26" ht="21" customHeight="1" x14ac:dyDescent="0.35">
      <c r="A248" s="209" t="s">
        <v>86</v>
      </c>
      <c r="B248" s="177"/>
      <c r="C248" s="90" t="s">
        <v>87</v>
      </c>
      <c r="D248" s="5" t="s">
        <v>51</v>
      </c>
      <c r="E248" s="7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53"/>
      <c r="Z248" s="53"/>
    </row>
    <row r="249" spans="1:26" ht="21" customHeight="1" x14ac:dyDescent="0.35">
      <c r="A249" s="6" t="s">
        <v>23</v>
      </c>
      <c r="B249" s="7" t="s">
        <v>88</v>
      </c>
      <c r="C249" s="32">
        <v>0.2</v>
      </c>
      <c r="D249" s="22">
        <f t="shared" ref="D249:D256" si="4">C249*$C$218</f>
        <v>0</v>
      </c>
      <c r="E249" s="7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53"/>
      <c r="Z249" s="53"/>
    </row>
    <row r="250" spans="1:26" ht="21" customHeight="1" x14ac:dyDescent="0.35">
      <c r="A250" s="6" t="s">
        <v>25</v>
      </c>
      <c r="B250" s="7" t="s">
        <v>89</v>
      </c>
      <c r="C250" s="32">
        <v>1.4999999999999999E-2</v>
      </c>
      <c r="D250" s="22">
        <f t="shared" si="4"/>
        <v>0</v>
      </c>
      <c r="E250" s="7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53"/>
      <c r="Z250" s="53"/>
    </row>
    <row r="251" spans="1:26" ht="21" customHeight="1" x14ac:dyDescent="0.35">
      <c r="A251" s="6" t="s">
        <v>28</v>
      </c>
      <c r="B251" s="7" t="s">
        <v>90</v>
      </c>
      <c r="C251" s="32">
        <v>0.01</v>
      </c>
      <c r="D251" s="22">
        <f t="shared" si="4"/>
        <v>0</v>
      </c>
      <c r="E251" s="7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53"/>
      <c r="Z251" s="53"/>
    </row>
    <row r="252" spans="1:26" ht="21" customHeight="1" x14ac:dyDescent="0.35">
      <c r="A252" s="6" t="s">
        <v>31</v>
      </c>
      <c r="B252" s="7" t="s">
        <v>91</v>
      </c>
      <c r="C252" s="32">
        <v>2E-3</v>
      </c>
      <c r="D252" s="22">
        <f t="shared" si="4"/>
        <v>0</v>
      </c>
      <c r="E252" s="7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53"/>
      <c r="Z252" s="53"/>
    </row>
    <row r="253" spans="1:26" ht="21" customHeight="1" x14ac:dyDescent="0.35">
      <c r="A253" s="6" t="s">
        <v>56</v>
      </c>
      <c r="B253" s="7" t="s">
        <v>92</v>
      </c>
      <c r="C253" s="32">
        <v>2.5000000000000001E-2</v>
      </c>
      <c r="D253" s="22">
        <f t="shared" si="4"/>
        <v>0</v>
      </c>
      <c r="E253" s="7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53"/>
      <c r="Z253" s="53"/>
    </row>
    <row r="254" spans="1:26" ht="21" customHeight="1" x14ac:dyDescent="0.35">
      <c r="A254" s="6" t="s">
        <v>58</v>
      </c>
      <c r="B254" s="7" t="s">
        <v>93</v>
      </c>
      <c r="C254" s="32">
        <v>0.08</v>
      </c>
      <c r="D254" s="22">
        <f t="shared" si="4"/>
        <v>0</v>
      </c>
      <c r="E254" s="7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53"/>
      <c r="Z254" s="53"/>
    </row>
    <row r="255" spans="1:26" ht="21" customHeight="1" x14ac:dyDescent="0.35">
      <c r="A255" s="6" t="s">
        <v>60</v>
      </c>
      <c r="B255" s="7" t="s">
        <v>94</v>
      </c>
      <c r="C255" s="32">
        <v>0.03</v>
      </c>
      <c r="D255" s="22">
        <f t="shared" si="4"/>
        <v>0</v>
      </c>
      <c r="E255" s="7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53"/>
      <c r="Z255" s="53"/>
    </row>
    <row r="256" spans="1:26" ht="21" customHeight="1" x14ac:dyDescent="0.35">
      <c r="A256" s="6" t="s">
        <v>62</v>
      </c>
      <c r="B256" s="7" t="s">
        <v>95</v>
      </c>
      <c r="C256" s="32">
        <v>6.0000000000000001E-3</v>
      </c>
      <c r="D256" s="22">
        <f t="shared" si="4"/>
        <v>0</v>
      </c>
      <c r="E256" s="7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53"/>
      <c r="Z256" s="53"/>
    </row>
    <row r="257" spans="1:26" ht="21" customHeight="1" x14ac:dyDescent="0.35">
      <c r="A257" s="210" t="s">
        <v>74</v>
      </c>
      <c r="B257" s="177"/>
      <c r="C257" s="32">
        <f>SUM(C249:C256)</f>
        <v>0.3680000000000001</v>
      </c>
      <c r="D257" s="22">
        <f>SUM(D249:D256)</f>
        <v>0</v>
      </c>
      <c r="E257" s="7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53"/>
      <c r="Z257" s="53"/>
    </row>
    <row r="258" spans="1:26" ht="21" customHeight="1" x14ac:dyDescent="0.35">
      <c r="A258" s="23" t="s">
        <v>96</v>
      </c>
      <c r="B258" s="24" t="s">
        <v>97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53"/>
      <c r="Z258" s="53"/>
    </row>
    <row r="259" spans="1:26" ht="21" customHeight="1" x14ac:dyDescent="0.35">
      <c r="A259" s="23" t="s">
        <v>98</v>
      </c>
      <c r="B259" s="24" t="s">
        <v>99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53"/>
      <c r="Z259" s="53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53"/>
      <c r="Z260" s="53"/>
    </row>
    <row r="261" spans="1:26" ht="21" customHeight="1" x14ac:dyDescent="0.35">
      <c r="A261" s="13" t="s">
        <v>173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53"/>
      <c r="Z261" s="53"/>
    </row>
    <row r="262" spans="1:26" ht="21" customHeight="1" x14ac:dyDescent="0.3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53"/>
      <c r="Z262" s="53"/>
    </row>
    <row r="263" spans="1:26" ht="21" customHeight="1" x14ac:dyDescent="0.35">
      <c r="A263" s="209" t="s">
        <v>101</v>
      </c>
      <c r="B263" s="177"/>
      <c r="C263" s="5" t="s">
        <v>87</v>
      </c>
      <c r="D263" s="5" t="s">
        <v>51</v>
      </c>
      <c r="E263" s="7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53"/>
      <c r="Z263" s="53"/>
    </row>
    <row r="264" spans="1:26" ht="21" customHeight="1" x14ac:dyDescent="0.35">
      <c r="A264" s="6" t="s">
        <v>23</v>
      </c>
      <c r="B264" s="7" t="s">
        <v>102</v>
      </c>
      <c r="C264" s="32">
        <v>8.3299999999999999E-2</v>
      </c>
      <c r="D264" s="22">
        <f>C264*$C$218</f>
        <v>0</v>
      </c>
      <c r="E264" s="7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53"/>
      <c r="Z264" s="53"/>
    </row>
    <row r="265" spans="1:26" ht="21" customHeight="1" x14ac:dyDescent="0.35">
      <c r="A265" s="6"/>
      <c r="B265" s="7" t="s">
        <v>103</v>
      </c>
      <c r="C265" s="32">
        <v>8.3299999999999999E-2</v>
      </c>
      <c r="D265" s="22">
        <f>C265*$C$46</f>
        <v>91.360940999999997</v>
      </c>
      <c r="E265" s="7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53"/>
      <c r="Z265" s="53"/>
    </row>
    <row r="266" spans="1:26" ht="21" customHeight="1" x14ac:dyDescent="0.35">
      <c r="A266" s="6"/>
      <c r="B266" s="7" t="s">
        <v>174</v>
      </c>
      <c r="C266" s="32">
        <v>2.7799999999999998E-2</v>
      </c>
      <c r="D266" s="22">
        <f>C266*$C$46</f>
        <v>30.490205999999997</v>
      </c>
      <c r="E266" s="7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53"/>
      <c r="Z266" s="53"/>
    </row>
    <row r="267" spans="1:26" ht="21" customHeight="1" x14ac:dyDescent="0.35">
      <c r="A267" s="8"/>
      <c r="B267" s="33" t="s">
        <v>105</v>
      </c>
      <c r="C267" s="32">
        <f>C264+C265+C266</f>
        <v>0.19439999999999999</v>
      </c>
      <c r="D267" s="22">
        <f>C267*$C$218</f>
        <v>0</v>
      </c>
      <c r="E267" s="7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53"/>
      <c r="Z267" s="53"/>
    </row>
    <row r="268" spans="1:26" ht="21" customHeight="1" x14ac:dyDescent="0.35">
      <c r="A268" s="6" t="s">
        <v>25</v>
      </c>
      <c r="B268" s="7" t="s">
        <v>106</v>
      </c>
      <c r="C268" s="32">
        <f>C257*C267</f>
        <v>7.1539200000000011E-2</v>
      </c>
      <c r="D268" s="22">
        <f>C268*$C$218</f>
        <v>0</v>
      </c>
      <c r="E268" s="7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53"/>
      <c r="Z268" s="53"/>
    </row>
    <row r="269" spans="1:26" ht="21" customHeight="1" x14ac:dyDescent="0.35">
      <c r="A269" s="210" t="s">
        <v>82</v>
      </c>
      <c r="B269" s="177"/>
      <c r="C269" s="32">
        <f>C267+C268</f>
        <v>0.26593919999999999</v>
      </c>
      <c r="D269" s="22">
        <f>C269*$C$218</f>
        <v>0</v>
      </c>
      <c r="E269" s="7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53"/>
      <c r="Z269" s="53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53"/>
      <c r="Z270" s="53"/>
    </row>
    <row r="271" spans="1:26" ht="21" customHeight="1" x14ac:dyDescent="0.35">
      <c r="A271" s="13" t="s">
        <v>107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53"/>
      <c r="Z271" s="53"/>
    </row>
    <row r="272" spans="1:26" ht="21" customHeight="1" x14ac:dyDescent="0.3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53"/>
      <c r="Z272" s="53"/>
    </row>
    <row r="273" spans="1:26" ht="21" customHeight="1" x14ac:dyDescent="0.35">
      <c r="A273" s="209" t="s">
        <v>108</v>
      </c>
      <c r="B273" s="177"/>
      <c r="C273" s="5" t="s">
        <v>87</v>
      </c>
      <c r="D273" s="5" t="s">
        <v>51</v>
      </c>
      <c r="E273" s="7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53"/>
      <c r="Z273" s="53"/>
    </row>
    <row r="274" spans="1:26" ht="21" customHeight="1" x14ac:dyDescent="0.35">
      <c r="A274" s="6" t="s">
        <v>23</v>
      </c>
      <c r="B274" s="7" t="s">
        <v>109</v>
      </c>
      <c r="C274" s="32">
        <v>6.9999999999999999E-4</v>
      </c>
      <c r="D274" s="22">
        <f>C274*$C$218</f>
        <v>0</v>
      </c>
      <c r="E274" s="7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53"/>
      <c r="Z274" s="53"/>
    </row>
    <row r="275" spans="1:26" ht="21" customHeight="1" x14ac:dyDescent="0.35">
      <c r="A275" s="6" t="s">
        <v>25</v>
      </c>
      <c r="B275" s="7" t="s">
        <v>110</v>
      </c>
      <c r="C275" s="32">
        <f>C274*C257</f>
        <v>2.5760000000000008E-4</v>
      </c>
      <c r="D275" s="22">
        <f>C275*$C$218</f>
        <v>0</v>
      </c>
      <c r="E275" s="7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53"/>
      <c r="Z275" s="53"/>
    </row>
    <row r="276" spans="1:26" ht="21" customHeight="1" x14ac:dyDescent="0.35">
      <c r="A276" s="210" t="s">
        <v>82</v>
      </c>
      <c r="B276" s="177"/>
      <c r="C276" s="32">
        <f>SUM(C274:C275)</f>
        <v>9.5760000000000007E-4</v>
      </c>
      <c r="D276" s="22">
        <f>SUM(D274:D275)</f>
        <v>0</v>
      </c>
      <c r="E276" s="7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53"/>
      <c r="Z276" s="53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53"/>
      <c r="Z277" s="53"/>
    </row>
    <row r="278" spans="1:26" ht="21" customHeight="1" x14ac:dyDescent="0.35">
      <c r="A278" s="13" t="s">
        <v>111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53"/>
      <c r="Z278" s="53"/>
    </row>
    <row r="279" spans="1:26" ht="21" customHeight="1" x14ac:dyDescent="0.3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53"/>
      <c r="Z279" s="53"/>
    </row>
    <row r="280" spans="1:26" ht="21" customHeight="1" x14ac:dyDescent="0.35">
      <c r="A280" s="209" t="s">
        <v>112</v>
      </c>
      <c r="B280" s="177"/>
      <c r="C280" s="5" t="s">
        <v>87</v>
      </c>
      <c r="D280" s="5" t="s">
        <v>51</v>
      </c>
      <c r="E280" s="7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53"/>
      <c r="Z280" s="53"/>
    </row>
    <row r="281" spans="1:26" ht="21" customHeight="1" x14ac:dyDescent="0.35">
      <c r="A281" s="6" t="s">
        <v>23</v>
      </c>
      <c r="B281" s="7" t="s">
        <v>113</v>
      </c>
      <c r="C281" s="32">
        <v>4.1999999999999997E-3</v>
      </c>
      <c r="D281" s="22">
        <f t="shared" ref="D281:D286" si="5">C281*$C$218</f>
        <v>0</v>
      </c>
      <c r="E281" s="7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53"/>
      <c r="Z281" s="53"/>
    </row>
    <row r="282" spans="1:26" ht="21" customHeight="1" x14ac:dyDescent="0.35">
      <c r="A282" s="6" t="s">
        <v>25</v>
      </c>
      <c r="B282" s="7" t="s">
        <v>114</v>
      </c>
      <c r="C282" s="32">
        <f>8%*C281</f>
        <v>3.3599999999999998E-4</v>
      </c>
      <c r="D282" s="22">
        <f t="shared" si="5"/>
        <v>0</v>
      </c>
      <c r="E282" s="7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53"/>
      <c r="Z282" s="53"/>
    </row>
    <row r="283" spans="1:26" ht="15.75" customHeight="1" x14ac:dyDescent="0.35">
      <c r="A283" s="6" t="s">
        <v>28</v>
      </c>
      <c r="B283" s="89" t="s">
        <v>115</v>
      </c>
      <c r="C283" s="32">
        <f>4.35%*C281</f>
        <v>1.8269999999999997E-4</v>
      </c>
      <c r="D283" s="22">
        <f t="shared" si="5"/>
        <v>0</v>
      </c>
      <c r="E283" s="7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53"/>
      <c r="Z283" s="53"/>
    </row>
    <row r="284" spans="1:26" ht="21" customHeight="1" x14ac:dyDescent="0.35">
      <c r="A284" s="6" t="s">
        <v>31</v>
      </c>
      <c r="B284" s="7" t="s">
        <v>116</v>
      </c>
      <c r="C284" s="32">
        <v>4.0000000000000002E-4</v>
      </c>
      <c r="D284" s="22">
        <f t="shared" si="5"/>
        <v>0</v>
      </c>
      <c r="E284" s="7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53"/>
      <c r="Z284" s="53"/>
    </row>
    <row r="285" spans="1:26" ht="15.75" customHeight="1" x14ac:dyDescent="0.35">
      <c r="A285" s="6" t="s">
        <v>56</v>
      </c>
      <c r="B285" s="89" t="s">
        <v>117</v>
      </c>
      <c r="C285" s="32">
        <f>C284*C257</f>
        <v>1.4720000000000005E-4</v>
      </c>
      <c r="D285" s="22">
        <f t="shared" si="5"/>
        <v>0</v>
      </c>
      <c r="E285" s="7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53"/>
      <c r="Z285" s="53"/>
    </row>
    <row r="286" spans="1:26" ht="21" customHeight="1" x14ac:dyDescent="0.35">
      <c r="A286" s="6" t="s">
        <v>58</v>
      </c>
      <c r="B286" s="89" t="s">
        <v>118</v>
      </c>
      <c r="C286" s="32">
        <v>1E-4</v>
      </c>
      <c r="D286" s="22">
        <f t="shared" si="5"/>
        <v>0</v>
      </c>
      <c r="E286" s="7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53"/>
      <c r="Z286" s="53"/>
    </row>
    <row r="287" spans="1:26" ht="21" customHeight="1" x14ac:dyDescent="0.35">
      <c r="A287" s="210" t="s">
        <v>82</v>
      </c>
      <c r="B287" s="177"/>
      <c r="C287" s="32">
        <f>SUM(C281:C286)</f>
        <v>5.3659000000000007E-3</v>
      </c>
      <c r="D287" s="22">
        <f>SUM(D281:D286)</f>
        <v>0</v>
      </c>
      <c r="E287" s="7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53"/>
      <c r="Z287" s="53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53"/>
      <c r="Z288" s="53"/>
    </row>
    <row r="289" spans="1:26" ht="21" customHeight="1" x14ac:dyDescent="0.35">
      <c r="A289" s="29" t="s">
        <v>119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53"/>
      <c r="Z289" s="53"/>
    </row>
    <row r="290" spans="1:26" ht="21" customHeight="1" x14ac:dyDescent="0.3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53"/>
      <c r="Z290" s="53"/>
    </row>
    <row r="291" spans="1:26" ht="21" customHeight="1" x14ac:dyDescent="0.35">
      <c r="A291" s="209" t="s">
        <v>120</v>
      </c>
      <c r="B291" s="177"/>
      <c r="C291" s="5" t="s">
        <v>87</v>
      </c>
      <c r="D291" s="5" t="s">
        <v>51</v>
      </c>
      <c r="E291" s="7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53"/>
      <c r="Z291" s="53"/>
    </row>
    <row r="292" spans="1:26" ht="21" customHeight="1" x14ac:dyDescent="0.35">
      <c r="A292" s="6" t="s">
        <v>23</v>
      </c>
      <c r="B292" s="7" t="s">
        <v>121</v>
      </c>
      <c r="C292" s="32">
        <f>8.33%+2.78%</f>
        <v>0.1111</v>
      </c>
      <c r="D292" s="22">
        <f t="shared" ref="D292:D300" si="6">C292*$C$218</f>
        <v>0</v>
      </c>
      <c r="E292" s="7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53"/>
      <c r="Z292" s="53"/>
    </row>
    <row r="293" spans="1:26" ht="21" customHeight="1" x14ac:dyDescent="0.35">
      <c r="A293" s="6" t="s">
        <v>25</v>
      </c>
      <c r="B293" s="7" t="s">
        <v>122</v>
      </c>
      <c r="C293" s="32">
        <v>1.66E-2</v>
      </c>
      <c r="D293" s="22">
        <f t="shared" si="6"/>
        <v>0</v>
      </c>
      <c r="E293" s="7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53"/>
      <c r="Z293" s="53"/>
    </row>
    <row r="294" spans="1:26" ht="21" customHeight="1" x14ac:dyDescent="0.35">
      <c r="A294" s="6" t="s">
        <v>28</v>
      </c>
      <c r="B294" s="7" t="s">
        <v>123</v>
      </c>
      <c r="C294" s="32">
        <v>0</v>
      </c>
      <c r="D294" s="22">
        <f t="shared" si="6"/>
        <v>0</v>
      </c>
      <c r="E294" s="7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53"/>
      <c r="Z294" s="53"/>
    </row>
    <row r="295" spans="1:26" ht="21" customHeight="1" x14ac:dyDescent="0.35">
      <c r="A295" s="6" t="s">
        <v>31</v>
      </c>
      <c r="B295" s="7" t="s">
        <v>124</v>
      </c>
      <c r="C295" s="32">
        <v>2.8E-3</v>
      </c>
      <c r="D295" s="22">
        <f t="shared" si="6"/>
        <v>0</v>
      </c>
      <c r="E295" s="7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53"/>
      <c r="Z295" s="53"/>
    </row>
    <row r="296" spans="1:26" ht="21" customHeight="1" x14ac:dyDescent="0.35">
      <c r="A296" s="6" t="s">
        <v>56</v>
      </c>
      <c r="B296" s="7" t="s">
        <v>125</v>
      </c>
      <c r="C296" s="32">
        <v>2.9999999999999997E-4</v>
      </c>
      <c r="D296" s="22">
        <f t="shared" si="6"/>
        <v>0</v>
      </c>
      <c r="E296" s="7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53"/>
      <c r="Z296" s="53"/>
    </row>
    <row r="297" spans="1:26" ht="21" customHeight="1" x14ac:dyDescent="0.35">
      <c r="A297" s="6" t="s">
        <v>58</v>
      </c>
      <c r="B297" s="7" t="s">
        <v>63</v>
      </c>
      <c r="C297" s="32"/>
      <c r="D297" s="22">
        <f t="shared" si="6"/>
        <v>0</v>
      </c>
      <c r="E297" s="7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53"/>
      <c r="Z297" s="53"/>
    </row>
    <row r="298" spans="1:26" ht="21" customHeight="1" x14ac:dyDescent="0.35">
      <c r="A298" s="8"/>
      <c r="B298" s="33" t="s">
        <v>105</v>
      </c>
      <c r="C298" s="32">
        <f>SUM(C292:C297)</f>
        <v>0.1308</v>
      </c>
      <c r="D298" s="22">
        <f t="shared" si="6"/>
        <v>0</v>
      </c>
      <c r="E298" s="7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53"/>
      <c r="Z298" s="53"/>
    </row>
    <row r="299" spans="1:26" ht="15.75" customHeight="1" x14ac:dyDescent="0.35">
      <c r="A299" s="6" t="s">
        <v>60</v>
      </c>
      <c r="B299" s="89" t="s">
        <v>126</v>
      </c>
      <c r="C299" s="91">
        <f>C298*C257</f>
        <v>4.8134400000000015E-2</v>
      </c>
      <c r="D299" s="22">
        <f t="shared" si="6"/>
        <v>0</v>
      </c>
      <c r="E299" s="7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53"/>
      <c r="Z299" s="53"/>
    </row>
    <row r="300" spans="1:26" ht="21" customHeight="1" x14ac:dyDescent="0.35">
      <c r="A300" s="210" t="s">
        <v>82</v>
      </c>
      <c r="B300" s="177"/>
      <c r="C300" s="32">
        <f>C298+C299</f>
        <v>0.17893440000000002</v>
      </c>
      <c r="D300" s="22">
        <f t="shared" si="6"/>
        <v>0</v>
      </c>
      <c r="E300" s="7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53"/>
      <c r="Z300" s="53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53"/>
      <c r="Z301" s="53"/>
    </row>
    <row r="302" spans="1:26" ht="21" customHeight="1" x14ac:dyDescent="0.35">
      <c r="A302" s="29" t="s">
        <v>127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53"/>
      <c r="Z302" s="53"/>
    </row>
    <row r="303" spans="1:26" ht="21" customHeight="1" x14ac:dyDescent="0.3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53"/>
      <c r="Z303" s="53"/>
    </row>
    <row r="304" spans="1:26" ht="21" customHeight="1" x14ac:dyDescent="0.35">
      <c r="A304" s="209" t="s">
        <v>128</v>
      </c>
      <c r="B304" s="177"/>
      <c r="C304" s="5" t="s">
        <v>87</v>
      </c>
      <c r="D304" s="5" t="s">
        <v>51</v>
      </c>
      <c r="E304" s="7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53"/>
      <c r="Z304" s="53"/>
    </row>
    <row r="305" spans="1:26" ht="21" customHeight="1" x14ac:dyDescent="0.35">
      <c r="A305" s="35" t="s">
        <v>129</v>
      </c>
      <c r="B305" s="7" t="s">
        <v>130</v>
      </c>
      <c r="C305" s="91">
        <f>C257</f>
        <v>0.3680000000000001</v>
      </c>
      <c r="D305" s="22">
        <f>D257</f>
        <v>0</v>
      </c>
      <c r="E305" s="7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53"/>
      <c r="Z305" s="53"/>
    </row>
    <row r="306" spans="1:26" ht="21" customHeight="1" x14ac:dyDescent="0.35">
      <c r="A306" s="35" t="s">
        <v>131</v>
      </c>
      <c r="B306" s="7" t="s">
        <v>167</v>
      </c>
      <c r="C306" s="91">
        <f>C269</f>
        <v>0.26593919999999999</v>
      </c>
      <c r="D306" s="22">
        <f>D269</f>
        <v>0</v>
      </c>
      <c r="E306" s="7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53"/>
      <c r="Z306" s="53"/>
    </row>
    <row r="307" spans="1:26" ht="21" customHeight="1" x14ac:dyDescent="0.35">
      <c r="A307" s="35" t="s">
        <v>133</v>
      </c>
      <c r="B307" s="7" t="s">
        <v>109</v>
      </c>
      <c r="C307" s="91">
        <f>C276</f>
        <v>9.5760000000000007E-4</v>
      </c>
      <c r="D307" s="22">
        <f>D276</f>
        <v>0</v>
      </c>
      <c r="E307" s="7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53"/>
      <c r="Z307" s="53"/>
    </row>
    <row r="308" spans="1:26" ht="21" customHeight="1" x14ac:dyDescent="0.35">
      <c r="A308" s="35" t="s">
        <v>134</v>
      </c>
      <c r="B308" s="7" t="s">
        <v>135</v>
      </c>
      <c r="C308" s="91">
        <f>C287</f>
        <v>5.3659000000000007E-3</v>
      </c>
      <c r="D308" s="22">
        <f>D287</f>
        <v>0</v>
      </c>
      <c r="E308" s="7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53"/>
      <c r="Z308" s="53"/>
    </row>
    <row r="309" spans="1:26" ht="39.75" customHeight="1" x14ac:dyDescent="0.35">
      <c r="A309" s="35" t="s">
        <v>136</v>
      </c>
      <c r="B309" s="89" t="s">
        <v>137</v>
      </c>
      <c r="C309" s="91">
        <f>C300</f>
        <v>0.17893440000000002</v>
      </c>
      <c r="D309" s="92">
        <f>D300</f>
        <v>0</v>
      </c>
      <c r="E309" s="9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53"/>
      <c r="Z309" s="53"/>
    </row>
    <row r="310" spans="1:26" ht="21" customHeight="1" x14ac:dyDescent="0.35">
      <c r="A310" s="35" t="s">
        <v>138</v>
      </c>
      <c r="B310" s="7" t="s">
        <v>63</v>
      </c>
      <c r="C310" s="91"/>
      <c r="D310" s="22"/>
      <c r="E310" s="7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53"/>
      <c r="Z310" s="53"/>
    </row>
    <row r="311" spans="1:26" ht="21" customHeight="1" x14ac:dyDescent="0.35">
      <c r="A311" s="210" t="s">
        <v>82</v>
      </c>
      <c r="B311" s="177"/>
      <c r="C311" s="91">
        <f>SUM(C305:C310)</f>
        <v>0.81919710000000023</v>
      </c>
      <c r="D311" s="22">
        <f>SUM(D305:D310)</f>
        <v>0</v>
      </c>
      <c r="E311" s="79"/>
      <c r="F311" s="1"/>
      <c r="G311" s="9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53"/>
      <c r="Z311" s="53"/>
    </row>
    <row r="312" spans="1:26" ht="21" customHeight="1" x14ac:dyDescent="0.35">
      <c r="A312" s="1"/>
      <c r="B312" s="1"/>
      <c r="C312" s="1"/>
      <c r="D312" s="36"/>
      <c r="E312" s="79"/>
      <c r="F312" s="1"/>
      <c r="G312" s="9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53"/>
      <c r="Z312" s="53"/>
    </row>
    <row r="313" spans="1:26" ht="21" customHeight="1" x14ac:dyDescent="0.35">
      <c r="A313" s="13" t="s">
        <v>139</v>
      </c>
      <c r="B313" s="1"/>
      <c r="C313" s="1"/>
      <c r="D313" s="1"/>
      <c r="E313" s="1"/>
      <c r="F313" s="1"/>
      <c r="G313" s="9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53"/>
      <c r="Z313" s="53"/>
    </row>
    <row r="314" spans="1:26" ht="21" customHeight="1" x14ac:dyDescent="0.3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53"/>
      <c r="Z314" s="53"/>
    </row>
    <row r="315" spans="1:26" ht="21" customHeight="1" x14ac:dyDescent="0.35">
      <c r="A315" s="209" t="s">
        <v>140</v>
      </c>
      <c r="B315" s="177"/>
      <c r="C315" s="5" t="s">
        <v>87</v>
      </c>
      <c r="D315" s="5" t="s">
        <v>51</v>
      </c>
      <c r="E315" s="7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53"/>
      <c r="Z315" s="53"/>
    </row>
    <row r="316" spans="1:26" ht="21" customHeight="1" x14ac:dyDescent="0.35">
      <c r="A316" s="6" t="s">
        <v>23</v>
      </c>
      <c r="B316" s="7" t="s">
        <v>141</v>
      </c>
      <c r="C316" s="32">
        <v>0.03</v>
      </c>
      <c r="D316" s="17">
        <f>C316*C339</f>
        <v>0</v>
      </c>
      <c r="E316" s="4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53"/>
      <c r="Z316" s="53"/>
    </row>
    <row r="317" spans="1:26" ht="21" customHeight="1" x14ac:dyDescent="0.35">
      <c r="A317" s="6" t="s">
        <v>25</v>
      </c>
      <c r="B317" s="179" t="s">
        <v>142</v>
      </c>
      <c r="C317" s="180"/>
      <c r="D317" s="177"/>
      <c r="E317" s="9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53"/>
      <c r="Z317" s="53"/>
    </row>
    <row r="318" spans="1:26" ht="21" customHeight="1" x14ac:dyDescent="0.35">
      <c r="A318" s="6"/>
      <c r="B318" s="7" t="s">
        <v>143</v>
      </c>
      <c r="C318" s="32">
        <v>6.4999999999999997E-3</v>
      </c>
      <c r="D318" s="17">
        <f>(($C$339+$D$316+$D$325)/(1-$C$324))*C318</f>
        <v>0</v>
      </c>
      <c r="E318" s="4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53"/>
      <c r="Z318" s="53"/>
    </row>
    <row r="319" spans="1:26" ht="21" customHeight="1" x14ac:dyDescent="0.35">
      <c r="A319" s="6"/>
      <c r="B319" s="7" t="s">
        <v>144</v>
      </c>
      <c r="C319" s="32">
        <v>0.03</v>
      </c>
      <c r="D319" s="17">
        <f>(($C$339+$D$316+$D$325)/(1-$C$324))*C319</f>
        <v>0</v>
      </c>
      <c r="E319" s="4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53"/>
      <c r="Z319" s="53"/>
    </row>
    <row r="320" spans="1:26" ht="21" customHeight="1" x14ac:dyDescent="0.35">
      <c r="A320" s="6"/>
      <c r="B320" s="7" t="s">
        <v>145</v>
      </c>
      <c r="C320" s="32">
        <v>0</v>
      </c>
      <c r="D320" s="17">
        <f>(($C$339+$D$316+$D$325)/(1-$C$324))*C320</f>
        <v>0</v>
      </c>
      <c r="E320" s="4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53"/>
      <c r="Z320" s="53"/>
    </row>
    <row r="321" spans="1:26" ht="21" customHeight="1" x14ac:dyDescent="0.35">
      <c r="A321" s="6"/>
      <c r="B321" s="179" t="s">
        <v>146</v>
      </c>
      <c r="C321" s="180"/>
      <c r="D321" s="177"/>
      <c r="E321" s="9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53"/>
      <c r="Z321" s="53"/>
    </row>
    <row r="322" spans="1:26" ht="21" customHeight="1" x14ac:dyDescent="0.35">
      <c r="A322" s="6"/>
      <c r="B322" s="179" t="s">
        <v>147</v>
      </c>
      <c r="C322" s="180"/>
      <c r="D322" s="177"/>
      <c r="E322" s="9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53"/>
      <c r="Z322" s="53"/>
    </row>
    <row r="323" spans="1:26" ht="21" customHeight="1" x14ac:dyDescent="0.35">
      <c r="A323" s="6"/>
      <c r="B323" s="7" t="s">
        <v>148</v>
      </c>
      <c r="C323" s="32">
        <v>0.05</v>
      </c>
      <c r="D323" s="17">
        <f>(($C$339+$D$316+$D$325)/(1-$C$324))*C323</f>
        <v>0</v>
      </c>
      <c r="E323" s="4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53"/>
      <c r="Z323" s="53"/>
    </row>
    <row r="324" spans="1:26" ht="21" customHeight="1" x14ac:dyDescent="0.35">
      <c r="A324" s="6"/>
      <c r="B324" s="7" t="s">
        <v>149</v>
      </c>
      <c r="C324" s="32">
        <f>SUM(C318:C323)</f>
        <v>8.6499999999999994E-2</v>
      </c>
      <c r="D324" s="17">
        <f>(($C$339+$D$316+$D$325)/(1-$C$324))*C324</f>
        <v>0</v>
      </c>
      <c r="E324" s="4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53"/>
      <c r="Z324" s="53"/>
    </row>
    <row r="325" spans="1:26" ht="21" customHeight="1" x14ac:dyDescent="0.35">
      <c r="A325" s="6" t="s">
        <v>28</v>
      </c>
      <c r="B325" s="7" t="s">
        <v>150</v>
      </c>
      <c r="C325" s="32">
        <v>6.7900000000000002E-2</v>
      </c>
      <c r="D325" s="17">
        <f>C325*(C339+D316)</f>
        <v>0</v>
      </c>
      <c r="E325" s="4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53"/>
      <c r="Z325" s="53"/>
    </row>
    <row r="326" spans="1:26" ht="21" customHeight="1" x14ac:dyDescent="0.35">
      <c r="A326" s="218" t="s">
        <v>82</v>
      </c>
      <c r="B326" s="182"/>
      <c r="C326" s="37">
        <f>SUM(C316,C324,C325)</f>
        <v>0.18440000000000001</v>
      </c>
      <c r="D326" s="38">
        <f>SUM(D316,D324,D325)</f>
        <v>0</v>
      </c>
      <c r="E326" s="4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53"/>
      <c r="Z326" s="53"/>
    </row>
    <row r="327" spans="1:26" ht="75.75" customHeight="1" x14ac:dyDescent="0.35">
      <c r="A327" s="39" t="s">
        <v>151</v>
      </c>
      <c r="B327" s="183" t="s">
        <v>152</v>
      </c>
      <c r="C327" s="186" t="s">
        <v>153</v>
      </c>
      <c r="D327" s="187"/>
      <c r="E327" s="83"/>
      <c r="F327" s="5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53"/>
      <c r="Z327" s="53"/>
    </row>
    <row r="328" spans="1:26" ht="75.75" customHeight="1" x14ac:dyDescent="0.35">
      <c r="A328" s="40" t="s">
        <v>154</v>
      </c>
      <c r="B328" s="184"/>
      <c r="C328" s="188"/>
      <c r="D328" s="189"/>
      <c r="E328" s="83"/>
      <c r="F328" s="5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53"/>
      <c r="Z328" s="53"/>
    </row>
    <row r="329" spans="1:26" ht="75.75" customHeight="1" x14ac:dyDescent="0.35">
      <c r="A329" s="40" t="s">
        <v>155</v>
      </c>
      <c r="B329" s="185"/>
      <c r="C329" s="190"/>
      <c r="D329" s="191"/>
      <c r="E329" s="83"/>
      <c r="F329" s="5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53"/>
      <c r="Z329" s="53"/>
    </row>
    <row r="330" spans="1:26" ht="21" customHeight="1" x14ac:dyDescent="0.35">
      <c r="A330" s="41"/>
      <c r="B330" s="2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53"/>
      <c r="Z330" s="53"/>
    </row>
    <row r="331" spans="1:26" ht="21" customHeight="1" x14ac:dyDescent="0.35">
      <c r="A331" s="41"/>
      <c r="B331" s="2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53"/>
      <c r="Z331" s="53"/>
    </row>
    <row r="332" spans="1:26" ht="21" customHeight="1" x14ac:dyDescent="0.35">
      <c r="A332" s="41"/>
      <c r="B332" s="29" t="s">
        <v>169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53"/>
      <c r="Z332" s="53"/>
    </row>
    <row r="333" spans="1:26" ht="21" customHeight="1" x14ac:dyDescent="0.3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53"/>
      <c r="Z333" s="53"/>
    </row>
    <row r="334" spans="1:26" ht="21" customHeight="1" x14ac:dyDescent="0.35">
      <c r="A334" s="209" t="s">
        <v>157</v>
      </c>
      <c r="B334" s="177"/>
      <c r="C334" s="5" t="s">
        <v>51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53"/>
      <c r="Z334" s="53"/>
    </row>
    <row r="335" spans="1:26" ht="21" customHeight="1" x14ac:dyDescent="0.35">
      <c r="A335" s="6" t="s">
        <v>23</v>
      </c>
      <c r="B335" s="7" t="s">
        <v>49</v>
      </c>
      <c r="C335" s="17">
        <f>C218</f>
        <v>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53"/>
      <c r="Z335" s="53"/>
    </row>
    <row r="336" spans="1:26" ht="21" customHeight="1" x14ac:dyDescent="0.35">
      <c r="A336" s="6" t="s">
        <v>25</v>
      </c>
      <c r="B336" s="7" t="s">
        <v>66</v>
      </c>
      <c r="C336" s="17">
        <f>C231</f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53"/>
      <c r="Z336" s="53"/>
    </row>
    <row r="337" spans="1:26" ht="21" customHeight="1" x14ac:dyDescent="0.35">
      <c r="A337" s="6" t="s">
        <v>28</v>
      </c>
      <c r="B337" s="7" t="s">
        <v>158</v>
      </c>
      <c r="C337" s="17">
        <f>C241</f>
        <v>0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53"/>
      <c r="Z337" s="53"/>
    </row>
    <row r="338" spans="1:26" ht="21" customHeight="1" x14ac:dyDescent="0.35">
      <c r="A338" s="6" t="s">
        <v>31</v>
      </c>
      <c r="B338" s="7" t="s">
        <v>159</v>
      </c>
      <c r="C338" s="17">
        <f>D311</f>
        <v>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53"/>
      <c r="Z338" s="53"/>
    </row>
    <row r="339" spans="1:26" ht="21" customHeight="1" x14ac:dyDescent="0.35">
      <c r="A339" s="8"/>
      <c r="B339" s="33" t="s">
        <v>160</v>
      </c>
      <c r="C339" s="17">
        <f>SUM(C335:C338)</f>
        <v>0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53"/>
      <c r="Z339" s="53"/>
    </row>
    <row r="340" spans="1:26" ht="21" customHeight="1" x14ac:dyDescent="0.35">
      <c r="A340" s="6" t="s">
        <v>56</v>
      </c>
      <c r="B340" s="7" t="s">
        <v>139</v>
      </c>
      <c r="C340" s="17">
        <f>D326</f>
        <v>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53"/>
      <c r="Z340" s="53"/>
    </row>
    <row r="341" spans="1:26" ht="21" customHeight="1" x14ac:dyDescent="0.35">
      <c r="A341" s="210" t="s">
        <v>161</v>
      </c>
      <c r="B341" s="177"/>
      <c r="C341" s="54">
        <f>C339+C340</f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53"/>
      <c r="Z341" s="53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53"/>
      <c r="Z342" s="53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53"/>
      <c r="Z343" s="53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53"/>
      <c r="Z344" s="53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53"/>
      <c r="Z345" s="53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53"/>
      <c r="Z346" s="53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53"/>
      <c r="Z347" s="53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53"/>
      <c r="Z348" s="53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53"/>
      <c r="Z349" s="53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53"/>
      <c r="Z350" s="53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53"/>
      <c r="Z351" s="53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53"/>
      <c r="Z352" s="53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53"/>
      <c r="Z353" s="53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53"/>
      <c r="Z354" s="53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53"/>
      <c r="Z355" s="53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53"/>
      <c r="Z356" s="53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53"/>
      <c r="Z357" s="53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53"/>
      <c r="Z358" s="53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53"/>
      <c r="Z359" s="53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53"/>
      <c r="Z360" s="53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53"/>
      <c r="Z361" s="53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53"/>
      <c r="Z362" s="53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53"/>
      <c r="Z363" s="53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53"/>
      <c r="Z364" s="53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53"/>
      <c r="Z365" s="53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53"/>
      <c r="Z366" s="53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53"/>
      <c r="Z367" s="53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53"/>
      <c r="Z368" s="53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53"/>
      <c r="Z369" s="53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53"/>
      <c r="Z370" s="53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53"/>
      <c r="Z371" s="53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53"/>
      <c r="Z372" s="53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53"/>
      <c r="Z373" s="53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53"/>
      <c r="Z374" s="53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53"/>
      <c r="Z375" s="53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53"/>
      <c r="Z376" s="53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53"/>
      <c r="Z377" s="53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53"/>
      <c r="Z378" s="53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53"/>
      <c r="Z379" s="53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53"/>
      <c r="Z380" s="53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53"/>
      <c r="Z381" s="53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53"/>
      <c r="Z382" s="53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53"/>
      <c r="Z383" s="53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53"/>
      <c r="Z384" s="53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53"/>
      <c r="Z385" s="53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53"/>
      <c r="Z386" s="53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53"/>
      <c r="Z387" s="53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53"/>
      <c r="Z388" s="53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53"/>
      <c r="Z389" s="53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53"/>
      <c r="Z390" s="53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53"/>
      <c r="Z391" s="53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53"/>
      <c r="Z392" s="53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53"/>
      <c r="Z393" s="53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53"/>
      <c r="Z394" s="53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53"/>
      <c r="Z395" s="53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53"/>
      <c r="Z396" s="53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53"/>
      <c r="Z397" s="53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53"/>
      <c r="Z398" s="53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53"/>
      <c r="Z399" s="53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53"/>
      <c r="Z400" s="53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53"/>
      <c r="Z401" s="53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53"/>
      <c r="Z402" s="53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53"/>
      <c r="Z403" s="53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53"/>
      <c r="Z404" s="53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53"/>
      <c r="Z405" s="53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53"/>
      <c r="Z406" s="53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53"/>
      <c r="Z407" s="53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53"/>
      <c r="Z408" s="53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53"/>
      <c r="Z409" s="53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53"/>
      <c r="Z410" s="53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53"/>
      <c r="Z411" s="53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53"/>
      <c r="Z412" s="53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53"/>
      <c r="Z413" s="53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53"/>
      <c r="Z414" s="53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53"/>
      <c r="Z415" s="53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53"/>
      <c r="Z416" s="53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53"/>
      <c r="Z417" s="53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53"/>
      <c r="Z418" s="53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53"/>
      <c r="Z419" s="53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53"/>
      <c r="Z420" s="53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53"/>
      <c r="Z421" s="53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53"/>
      <c r="Z422" s="53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53"/>
      <c r="Z423" s="53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53"/>
      <c r="Z424" s="53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53"/>
      <c r="Z425" s="53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53"/>
      <c r="Z426" s="53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53"/>
      <c r="Z427" s="53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53"/>
      <c r="Z428" s="53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53"/>
      <c r="Z429" s="53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53"/>
      <c r="Z430" s="53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53"/>
      <c r="Z431" s="53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53"/>
      <c r="Z432" s="53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53"/>
      <c r="Z433" s="53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53"/>
      <c r="Z434" s="53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53"/>
      <c r="Z435" s="53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53"/>
      <c r="Z436" s="53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53"/>
      <c r="Z437" s="53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53"/>
      <c r="Z438" s="53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53"/>
      <c r="Z439" s="53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53"/>
      <c r="Z440" s="53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53"/>
      <c r="Z441" s="53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53"/>
      <c r="Z442" s="53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53"/>
      <c r="Z443" s="53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53"/>
      <c r="Z444" s="53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53"/>
      <c r="Z445" s="53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53"/>
      <c r="Z446" s="53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53"/>
      <c r="Z447" s="53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53"/>
      <c r="Z448" s="53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53"/>
      <c r="Z449" s="53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53"/>
      <c r="Z450" s="53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53"/>
      <c r="Z451" s="53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53"/>
      <c r="Z452" s="53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53"/>
      <c r="Z453" s="53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53"/>
      <c r="Z454" s="53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53"/>
      <c r="Z455" s="53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53"/>
      <c r="Z456" s="53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53"/>
      <c r="Z457" s="53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53"/>
      <c r="Z458" s="53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53"/>
      <c r="Z459" s="53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53"/>
      <c r="Z460" s="53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53"/>
      <c r="Z461" s="53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53"/>
      <c r="Z462" s="53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53"/>
      <c r="Z463" s="53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53"/>
      <c r="Z464" s="53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53"/>
      <c r="Z465" s="53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53"/>
      <c r="Z466" s="53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53"/>
      <c r="Z467" s="53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53"/>
      <c r="Z468" s="53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53"/>
      <c r="Z469" s="53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53"/>
      <c r="Z470" s="53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53"/>
      <c r="Z471" s="53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53"/>
      <c r="Z472" s="53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53"/>
      <c r="Z473" s="53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53"/>
      <c r="Z474" s="53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53"/>
      <c r="Z475" s="53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53"/>
      <c r="Z476" s="53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53"/>
      <c r="Z477" s="53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53"/>
      <c r="Z478" s="53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53"/>
      <c r="Z479" s="53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53"/>
      <c r="Z480" s="53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53"/>
      <c r="Z481" s="53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53"/>
      <c r="Z482" s="53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53"/>
      <c r="Z483" s="53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53"/>
      <c r="Z484" s="53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53"/>
      <c r="Z485" s="53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53"/>
      <c r="Z486" s="53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53"/>
      <c r="Z487" s="53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53"/>
      <c r="Z488" s="53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53"/>
      <c r="Z489" s="53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53"/>
      <c r="Z490" s="53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53"/>
      <c r="Z491" s="53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53"/>
      <c r="Z492" s="53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53"/>
      <c r="Z493" s="53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53"/>
      <c r="Z494" s="53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53"/>
      <c r="Z495" s="53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53"/>
      <c r="Z496" s="53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53"/>
      <c r="Z497" s="53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53"/>
      <c r="Z498" s="53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53"/>
      <c r="Z499" s="53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53"/>
      <c r="Z500" s="53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53"/>
      <c r="Z501" s="53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53"/>
      <c r="Z502" s="53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53"/>
      <c r="Z503" s="53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53"/>
      <c r="Z504" s="53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53"/>
      <c r="Z505" s="53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53"/>
      <c r="Z506" s="53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53"/>
      <c r="Z507" s="53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53"/>
      <c r="Z508" s="53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53"/>
      <c r="Z509" s="53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53"/>
      <c r="Z510" s="53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53"/>
      <c r="Z511" s="53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53"/>
      <c r="Z512" s="53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53"/>
      <c r="Z513" s="53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53"/>
      <c r="Z514" s="53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53"/>
      <c r="Z515" s="53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53"/>
      <c r="Z516" s="53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53"/>
      <c r="Z517" s="53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53"/>
      <c r="Z518" s="53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53"/>
      <c r="Z519" s="53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53"/>
      <c r="Z520" s="53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53"/>
      <c r="Z521" s="53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53"/>
      <c r="Z522" s="53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53"/>
      <c r="Z523" s="53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53"/>
      <c r="Z524" s="53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53"/>
      <c r="Z525" s="53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53"/>
      <c r="Z526" s="53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53"/>
      <c r="Z527" s="53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53"/>
      <c r="Z528" s="53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53"/>
      <c r="Z529" s="53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53"/>
      <c r="Z530" s="53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53"/>
      <c r="Z531" s="53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53"/>
      <c r="Z532" s="53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53"/>
      <c r="Z533" s="53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53"/>
      <c r="Z534" s="53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53"/>
      <c r="Z535" s="53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53"/>
      <c r="Z536" s="53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53"/>
      <c r="Z537" s="53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53"/>
      <c r="Z538" s="53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53"/>
      <c r="Z539" s="53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53"/>
      <c r="Z540" s="53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53"/>
      <c r="Z541" s="53"/>
    </row>
    <row r="542" spans="1:26" ht="15.75" customHeight="1" x14ac:dyDescent="0.2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 x14ac:dyDescent="0.2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 x14ac:dyDescent="0.2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 x14ac:dyDescent="0.2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 x14ac:dyDescent="0.2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 x14ac:dyDescent="0.2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 x14ac:dyDescent="0.2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 x14ac:dyDescent="0.2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 x14ac:dyDescent="0.2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 x14ac:dyDescent="0.2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 x14ac:dyDescent="0.2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 x14ac:dyDescent="0.2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 x14ac:dyDescent="0.2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 x14ac:dyDescent="0.2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 x14ac:dyDescent="0.2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 x14ac:dyDescent="0.2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 x14ac:dyDescent="0.2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 x14ac:dyDescent="0.2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 x14ac:dyDescent="0.2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 x14ac:dyDescent="0.2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 x14ac:dyDescent="0.2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 x14ac:dyDescent="0.2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 x14ac:dyDescent="0.2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 x14ac:dyDescent="0.2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 x14ac:dyDescent="0.2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 x14ac:dyDescent="0.2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 x14ac:dyDescent="0.2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 x14ac:dyDescent="0.2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 x14ac:dyDescent="0.2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 x14ac:dyDescent="0.2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 x14ac:dyDescent="0.2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 x14ac:dyDescent="0.2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 x14ac:dyDescent="0.2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 x14ac:dyDescent="0.2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 x14ac:dyDescent="0.2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 x14ac:dyDescent="0.2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 x14ac:dyDescent="0.2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 x14ac:dyDescent="0.2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 x14ac:dyDescent="0.2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 x14ac:dyDescent="0.2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 x14ac:dyDescent="0.2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 x14ac:dyDescent="0.2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 x14ac:dyDescent="0.2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 x14ac:dyDescent="0.2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 x14ac:dyDescent="0.2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 x14ac:dyDescent="0.2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 x14ac:dyDescent="0.2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 x14ac:dyDescent="0.2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 x14ac:dyDescent="0.2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 x14ac:dyDescent="0.2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 x14ac:dyDescent="0.2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 x14ac:dyDescent="0.2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 x14ac:dyDescent="0.2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 x14ac:dyDescent="0.2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 x14ac:dyDescent="0.2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 x14ac:dyDescent="0.2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 x14ac:dyDescent="0.2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 x14ac:dyDescent="0.2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 x14ac:dyDescent="0.2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 x14ac:dyDescent="0.2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 x14ac:dyDescent="0.2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 x14ac:dyDescent="0.2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 x14ac:dyDescent="0.2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 x14ac:dyDescent="0.2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 x14ac:dyDescent="0.2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 x14ac:dyDescent="0.2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 x14ac:dyDescent="0.2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 x14ac:dyDescent="0.2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 x14ac:dyDescent="0.2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 x14ac:dyDescent="0.2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 x14ac:dyDescent="0.2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 x14ac:dyDescent="0.2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 x14ac:dyDescent="0.2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 x14ac:dyDescent="0.2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 x14ac:dyDescent="0.2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 x14ac:dyDescent="0.2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 x14ac:dyDescent="0.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 x14ac:dyDescent="0.2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 x14ac:dyDescent="0.2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 x14ac:dyDescent="0.2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 x14ac:dyDescent="0.2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 x14ac:dyDescent="0.2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 x14ac:dyDescent="0.2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 x14ac:dyDescent="0.2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 x14ac:dyDescent="0.2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 x14ac:dyDescent="0.2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 x14ac:dyDescent="0.2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 x14ac:dyDescent="0.2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 x14ac:dyDescent="0.2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 x14ac:dyDescent="0.2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 x14ac:dyDescent="0.2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 x14ac:dyDescent="0.2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 x14ac:dyDescent="0.2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 x14ac:dyDescent="0.2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 x14ac:dyDescent="0.2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 x14ac:dyDescent="0.2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 x14ac:dyDescent="0.2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 x14ac:dyDescent="0.2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 x14ac:dyDescent="0.2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 x14ac:dyDescent="0.2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 x14ac:dyDescent="0.2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 x14ac:dyDescent="0.2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 x14ac:dyDescent="0.2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 x14ac:dyDescent="0.2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 x14ac:dyDescent="0.2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 x14ac:dyDescent="0.2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 x14ac:dyDescent="0.2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 x14ac:dyDescent="0.2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 x14ac:dyDescent="0.2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 x14ac:dyDescent="0.2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 x14ac:dyDescent="0.2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 x14ac:dyDescent="0.2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 x14ac:dyDescent="0.2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 x14ac:dyDescent="0.2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 x14ac:dyDescent="0.2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 x14ac:dyDescent="0.2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 x14ac:dyDescent="0.2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 x14ac:dyDescent="0.2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 x14ac:dyDescent="0.2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 x14ac:dyDescent="0.2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 x14ac:dyDescent="0.2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 x14ac:dyDescent="0.2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 x14ac:dyDescent="0.2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 x14ac:dyDescent="0.2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 x14ac:dyDescent="0.2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 x14ac:dyDescent="0.2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 x14ac:dyDescent="0.2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 x14ac:dyDescent="0.2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 x14ac:dyDescent="0.2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 x14ac:dyDescent="0.2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 x14ac:dyDescent="0.2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 x14ac:dyDescent="0.2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 x14ac:dyDescent="0.2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 x14ac:dyDescent="0.2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 x14ac:dyDescent="0.2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 x14ac:dyDescent="0.2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 x14ac:dyDescent="0.2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 x14ac:dyDescent="0.2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 x14ac:dyDescent="0.2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 x14ac:dyDescent="0.2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 x14ac:dyDescent="0.2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 x14ac:dyDescent="0.2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 x14ac:dyDescent="0.2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 x14ac:dyDescent="0.2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 x14ac:dyDescent="0.2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 x14ac:dyDescent="0.2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 x14ac:dyDescent="0.2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 x14ac:dyDescent="0.2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 x14ac:dyDescent="0.2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 x14ac:dyDescent="0.2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 x14ac:dyDescent="0.2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 x14ac:dyDescent="0.2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 x14ac:dyDescent="0.2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 x14ac:dyDescent="0.2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 x14ac:dyDescent="0.2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 x14ac:dyDescent="0.2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 x14ac:dyDescent="0.2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 x14ac:dyDescent="0.2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 x14ac:dyDescent="0.2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 x14ac:dyDescent="0.2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 x14ac:dyDescent="0.2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 x14ac:dyDescent="0.2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 x14ac:dyDescent="0.2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 x14ac:dyDescent="0.2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 x14ac:dyDescent="0.2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 x14ac:dyDescent="0.2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 x14ac:dyDescent="0.2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 x14ac:dyDescent="0.2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 x14ac:dyDescent="0.2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 x14ac:dyDescent="0.2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 x14ac:dyDescent="0.2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 x14ac:dyDescent="0.2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 x14ac:dyDescent="0.2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 x14ac:dyDescent="0.2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 x14ac:dyDescent="0.2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 x14ac:dyDescent="0.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 x14ac:dyDescent="0.2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 x14ac:dyDescent="0.2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 x14ac:dyDescent="0.2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 x14ac:dyDescent="0.2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 x14ac:dyDescent="0.2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 x14ac:dyDescent="0.2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 x14ac:dyDescent="0.2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 x14ac:dyDescent="0.2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 x14ac:dyDescent="0.2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 x14ac:dyDescent="0.2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 x14ac:dyDescent="0.2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 x14ac:dyDescent="0.2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 x14ac:dyDescent="0.2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 x14ac:dyDescent="0.2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 x14ac:dyDescent="0.2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 x14ac:dyDescent="0.2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 x14ac:dyDescent="0.2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 x14ac:dyDescent="0.2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 x14ac:dyDescent="0.2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 x14ac:dyDescent="0.2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 x14ac:dyDescent="0.2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 x14ac:dyDescent="0.2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 x14ac:dyDescent="0.2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 x14ac:dyDescent="0.2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 x14ac:dyDescent="0.2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 x14ac:dyDescent="0.2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 x14ac:dyDescent="0.2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 x14ac:dyDescent="0.2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 x14ac:dyDescent="0.2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 x14ac:dyDescent="0.2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 x14ac:dyDescent="0.2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 x14ac:dyDescent="0.2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 x14ac:dyDescent="0.2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 x14ac:dyDescent="0.2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 x14ac:dyDescent="0.2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 x14ac:dyDescent="0.2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 x14ac:dyDescent="0.2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 x14ac:dyDescent="0.2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 x14ac:dyDescent="0.2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 x14ac:dyDescent="0.2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 x14ac:dyDescent="0.2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 x14ac:dyDescent="0.2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 x14ac:dyDescent="0.2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 x14ac:dyDescent="0.2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 x14ac:dyDescent="0.2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 x14ac:dyDescent="0.2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 x14ac:dyDescent="0.2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 x14ac:dyDescent="0.2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 x14ac:dyDescent="0.2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 x14ac:dyDescent="0.2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 x14ac:dyDescent="0.2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 x14ac:dyDescent="0.2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 x14ac:dyDescent="0.2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 x14ac:dyDescent="0.2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 x14ac:dyDescent="0.2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 x14ac:dyDescent="0.2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 x14ac:dyDescent="0.2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 x14ac:dyDescent="0.2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 x14ac:dyDescent="0.2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 x14ac:dyDescent="0.2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 x14ac:dyDescent="0.2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 x14ac:dyDescent="0.2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 x14ac:dyDescent="0.2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 x14ac:dyDescent="0.2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 x14ac:dyDescent="0.2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 x14ac:dyDescent="0.2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 x14ac:dyDescent="0.2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 x14ac:dyDescent="0.2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 x14ac:dyDescent="0.2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 x14ac:dyDescent="0.2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 x14ac:dyDescent="0.2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 x14ac:dyDescent="0.2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 x14ac:dyDescent="0.2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 x14ac:dyDescent="0.2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 x14ac:dyDescent="0.2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 x14ac:dyDescent="0.2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 x14ac:dyDescent="0.2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 x14ac:dyDescent="0.2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 x14ac:dyDescent="0.2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 x14ac:dyDescent="0.2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 x14ac:dyDescent="0.2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 x14ac:dyDescent="0.2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 x14ac:dyDescent="0.2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 x14ac:dyDescent="0.2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 x14ac:dyDescent="0.2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 x14ac:dyDescent="0.2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 x14ac:dyDescent="0.2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 x14ac:dyDescent="0.2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 x14ac:dyDescent="0.2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 x14ac:dyDescent="0.2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 x14ac:dyDescent="0.2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 x14ac:dyDescent="0.2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 x14ac:dyDescent="0.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 x14ac:dyDescent="0.2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 x14ac:dyDescent="0.2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 x14ac:dyDescent="0.2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 x14ac:dyDescent="0.2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 x14ac:dyDescent="0.2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 x14ac:dyDescent="0.2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 x14ac:dyDescent="0.2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 x14ac:dyDescent="0.2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 x14ac:dyDescent="0.2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 x14ac:dyDescent="0.2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 x14ac:dyDescent="0.2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 x14ac:dyDescent="0.2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 x14ac:dyDescent="0.2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 x14ac:dyDescent="0.2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 x14ac:dyDescent="0.2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 x14ac:dyDescent="0.2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 x14ac:dyDescent="0.2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 x14ac:dyDescent="0.2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 x14ac:dyDescent="0.2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 x14ac:dyDescent="0.2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 x14ac:dyDescent="0.2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 x14ac:dyDescent="0.2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 x14ac:dyDescent="0.2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 x14ac:dyDescent="0.2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 x14ac:dyDescent="0.2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 x14ac:dyDescent="0.2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 x14ac:dyDescent="0.2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 x14ac:dyDescent="0.2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 x14ac:dyDescent="0.2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 x14ac:dyDescent="0.2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 x14ac:dyDescent="0.2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 x14ac:dyDescent="0.2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 x14ac:dyDescent="0.2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 x14ac:dyDescent="0.2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 x14ac:dyDescent="0.2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 x14ac:dyDescent="0.2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 x14ac:dyDescent="0.2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 x14ac:dyDescent="0.2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 x14ac:dyDescent="0.2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 x14ac:dyDescent="0.2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 x14ac:dyDescent="0.2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 x14ac:dyDescent="0.2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 x14ac:dyDescent="0.2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 x14ac:dyDescent="0.2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 x14ac:dyDescent="0.2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 x14ac:dyDescent="0.2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 x14ac:dyDescent="0.2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 x14ac:dyDescent="0.2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 x14ac:dyDescent="0.2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 x14ac:dyDescent="0.2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 x14ac:dyDescent="0.2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 x14ac:dyDescent="0.2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 x14ac:dyDescent="0.2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 x14ac:dyDescent="0.2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 x14ac:dyDescent="0.2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 x14ac:dyDescent="0.2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 x14ac:dyDescent="0.2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 x14ac:dyDescent="0.2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 x14ac:dyDescent="0.2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 x14ac:dyDescent="0.2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 x14ac:dyDescent="0.2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 x14ac:dyDescent="0.2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 x14ac:dyDescent="0.2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 x14ac:dyDescent="0.2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 x14ac:dyDescent="0.2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 x14ac:dyDescent="0.2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 x14ac:dyDescent="0.2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 x14ac:dyDescent="0.2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 x14ac:dyDescent="0.2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 x14ac:dyDescent="0.2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 x14ac:dyDescent="0.2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 x14ac:dyDescent="0.2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 x14ac:dyDescent="0.2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 x14ac:dyDescent="0.2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 x14ac:dyDescent="0.2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 x14ac:dyDescent="0.2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 x14ac:dyDescent="0.2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 x14ac:dyDescent="0.2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 x14ac:dyDescent="0.2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 x14ac:dyDescent="0.2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 x14ac:dyDescent="0.2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 x14ac:dyDescent="0.2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 x14ac:dyDescent="0.2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 x14ac:dyDescent="0.2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 x14ac:dyDescent="0.2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 x14ac:dyDescent="0.2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 x14ac:dyDescent="0.2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 x14ac:dyDescent="0.2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 x14ac:dyDescent="0.2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 x14ac:dyDescent="0.2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 x14ac:dyDescent="0.2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 x14ac:dyDescent="0.2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 x14ac:dyDescent="0.2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 x14ac:dyDescent="0.2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 x14ac:dyDescent="0.2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 x14ac:dyDescent="0.2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 x14ac:dyDescent="0.2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 x14ac:dyDescent="0.2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 x14ac:dyDescent="0.2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 x14ac:dyDescent="0.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 x14ac:dyDescent="0.2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 x14ac:dyDescent="0.2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 x14ac:dyDescent="0.2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 x14ac:dyDescent="0.2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 x14ac:dyDescent="0.2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 x14ac:dyDescent="0.2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 x14ac:dyDescent="0.2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 x14ac:dyDescent="0.2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 x14ac:dyDescent="0.2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 x14ac:dyDescent="0.2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 x14ac:dyDescent="0.2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 x14ac:dyDescent="0.2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 x14ac:dyDescent="0.2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 x14ac:dyDescent="0.2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 x14ac:dyDescent="0.2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 x14ac:dyDescent="0.2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 x14ac:dyDescent="0.2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 x14ac:dyDescent="0.2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 x14ac:dyDescent="0.2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 x14ac:dyDescent="0.2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 x14ac:dyDescent="0.2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 x14ac:dyDescent="0.2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 x14ac:dyDescent="0.2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 x14ac:dyDescent="0.2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 x14ac:dyDescent="0.2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 x14ac:dyDescent="0.2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 x14ac:dyDescent="0.2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 x14ac:dyDescent="0.2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spans="1:26" ht="15.75" customHeight="1" x14ac:dyDescent="0.2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</sheetData>
  <mergeCells count="69">
    <mergeCell ref="B321:D321"/>
    <mergeCell ref="B322:D322"/>
    <mergeCell ref="A300:B300"/>
    <mergeCell ref="A304:B304"/>
    <mergeCell ref="A311:B311"/>
    <mergeCell ref="A315:B315"/>
    <mergeCell ref="B317:D317"/>
    <mergeCell ref="A326:B326"/>
    <mergeCell ref="B327:B329"/>
    <mergeCell ref="C327:D329"/>
    <mergeCell ref="A334:B334"/>
    <mergeCell ref="A341:B341"/>
    <mergeCell ref="A179:C179"/>
    <mergeCell ref="B182:C182"/>
    <mergeCell ref="A183:C183"/>
    <mergeCell ref="A201:C201"/>
    <mergeCell ref="A209:B209"/>
    <mergeCell ref="A162:B162"/>
    <mergeCell ref="A169:B169"/>
    <mergeCell ref="A174:C174"/>
    <mergeCell ref="A176:C176"/>
    <mergeCell ref="A177:C177"/>
    <mergeCell ref="A173:C173"/>
    <mergeCell ref="B149:D149"/>
    <mergeCell ref="B150:D150"/>
    <mergeCell ref="A154:B154"/>
    <mergeCell ref="B155:B157"/>
    <mergeCell ref="C155:D157"/>
    <mergeCell ref="A128:B128"/>
    <mergeCell ref="A132:B132"/>
    <mergeCell ref="A139:B139"/>
    <mergeCell ref="A143:B143"/>
    <mergeCell ref="B145:D145"/>
    <mergeCell ref="A101:B101"/>
    <mergeCell ref="A104:B104"/>
    <mergeCell ref="A108:B108"/>
    <mergeCell ref="A115:B115"/>
    <mergeCell ref="A119:B119"/>
    <mergeCell ref="A69:B69"/>
    <mergeCell ref="A76:B76"/>
    <mergeCell ref="A85:B85"/>
    <mergeCell ref="A91:B91"/>
    <mergeCell ref="A97:B97"/>
    <mergeCell ref="A276:B276"/>
    <mergeCell ref="A280:B280"/>
    <mergeCell ref="A287:B287"/>
    <mergeCell ref="A291:B291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64:B64"/>
    <mergeCell ref="A248:B248"/>
    <mergeCell ref="A257:B257"/>
    <mergeCell ref="A263:B263"/>
    <mergeCell ref="A269:B269"/>
    <mergeCell ref="A273:B273"/>
    <mergeCell ref="A218:B218"/>
    <mergeCell ref="A223:B223"/>
    <mergeCell ref="A231:B231"/>
    <mergeCell ref="A236:B236"/>
    <mergeCell ref="A241:B241"/>
  </mergeCells>
  <pageMargins left="1.08" right="0.78740157480314965" top="0.59055118110236227" bottom="0.59055118110236227" header="0" footer="0"/>
  <pageSetup paperSize="9" scale="31" fitToHeight="0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opLeftCell="A173" zoomScale="60" zoomScaleNormal="60" workbookViewId="0">
      <selection activeCell="A173" sqref="A173:C173"/>
    </sheetView>
  </sheetViews>
  <sheetFormatPr defaultColWidth="14.42578125" defaultRowHeight="15" customHeight="1" x14ac:dyDescent="0.25"/>
  <cols>
    <col min="1" max="1" width="110.7109375" customWidth="1"/>
    <col min="2" max="2" width="58" customWidth="1"/>
    <col min="3" max="3" width="44.85546875" customWidth="1"/>
    <col min="4" max="5" width="23.7109375" customWidth="1"/>
    <col min="6" max="6" width="12" customWidth="1"/>
    <col min="7" max="7" width="28" customWidth="1"/>
    <col min="8" max="24" width="14.5703125" customWidth="1"/>
  </cols>
  <sheetData>
    <row r="1" spans="1:26" ht="36" hidden="1" customHeight="1" x14ac:dyDescent="0.5">
      <c r="A1" s="211" t="s">
        <v>170</v>
      </c>
      <c r="B1" s="212"/>
      <c r="C1" s="2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53"/>
      <c r="Y1" s="53"/>
      <c r="Z1" s="53"/>
    </row>
    <row r="2" spans="1:26" ht="21" hidden="1" customHeight="1" x14ac:dyDescent="0.35">
      <c r="A2" s="2"/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3"/>
      <c r="Y2" s="53"/>
      <c r="Z2" s="53"/>
    </row>
    <row r="3" spans="1:26" ht="21" hidden="1" customHeight="1" x14ac:dyDescent="0.35">
      <c r="A3" s="194" t="s">
        <v>1</v>
      </c>
      <c r="B3" s="195"/>
      <c r="C3" s="19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53"/>
      <c r="Y3" s="53"/>
      <c r="Z3" s="53"/>
    </row>
    <row r="4" spans="1:26" ht="21" hidden="1" customHeight="1" x14ac:dyDescent="0.35">
      <c r="A4" s="194" t="s">
        <v>2</v>
      </c>
      <c r="B4" s="195"/>
      <c r="C4" s="19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53"/>
      <c r="Y4" s="53"/>
      <c r="Z4" s="53"/>
    </row>
    <row r="5" spans="1:26" ht="21" hidden="1" customHeight="1" x14ac:dyDescent="0.35">
      <c r="A5" s="3" t="s">
        <v>3</v>
      </c>
      <c r="B5" s="3" t="s">
        <v>4</v>
      </c>
      <c r="C5" s="3" t="s">
        <v>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53"/>
      <c r="Y5" s="53"/>
      <c r="Z5" s="53"/>
    </row>
    <row r="6" spans="1:26" ht="21" hidden="1" customHeight="1" x14ac:dyDescent="0.35">
      <c r="A6" s="194" t="s">
        <v>6</v>
      </c>
      <c r="B6" s="195"/>
      <c r="C6" s="19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3"/>
      <c r="Y6" s="53"/>
      <c r="Z6" s="53"/>
    </row>
    <row r="7" spans="1:26" ht="21" hidden="1" customHeight="1" x14ac:dyDescent="0.35">
      <c r="A7" s="3" t="s">
        <v>7</v>
      </c>
      <c r="B7" s="3" t="s">
        <v>8</v>
      </c>
      <c r="C7" s="3" t="s">
        <v>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53"/>
      <c r="Y7" s="53"/>
      <c r="Z7" s="53"/>
    </row>
    <row r="8" spans="1:26" ht="21" hidden="1" customHeight="1" x14ac:dyDescent="0.35">
      <c r="A8" s="3" t="s">
        <v>10</v>
      </c>
      <c r="B8" s="3" t="s">
        <v>11</v>
      </c>
      <c r="C8" s="3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53"/>
      <c r="Y8" s="53"/>
      <c r="Z8" s="53"/>
    </row>
    <row r="9" spans="1:26" ht="21" hidden="1" customHeight="1" x14ac:dyDescent="0.35">
      <c r="A9" s="3" t="s">
        <v>13</v>
      </c>
      <c r="B9" s="194" t="s">
        <v>14</v>
      </c>
      <c r="C9" s="19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53"/>
      <c r="Y9" s="53"/>
      <c r="Z9" s="53"/>
    </row>
    <row r="10" spans="1:26" ht="21" hidden="1" customHeight="1" x14ac:dyDescent="0.35">
      <c r="A10" s="194" t="s">
        <v>15</v>
      </c>
      <c r="B10" s="195"/>
      <c r="C10" s="19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53"/>
      <c r="Y10" s="53"/>
      <c r="Z10" s="53"/>
    </row>
    <row r="11" spans="1:26" ht="21" hidden="1" customHeight="1" x14ac:dyDescent="0.35">
      <c r="A11" s="3" t="s">
        <v>16</v>
      </c>
      <c r="B11" s="3" t="s">
        <v>17</v>
      </c>
      <c r="C11" s="3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53"/>
      <c r="Y11" s="53"/>
      <c r="Z11" s="53"/>
    </row>
    <row r="12" spans="1:26" ht="21" hidden="1" customHeight="1" x14ac:dyDescent="0.35">
      <c r="A12" s="3" t="s">
        <v>19</v>
      </c>
      <c r="B12" s="3" t="s">
        <v>20</v>
      </c>
      <c r="C12" s="3" t="s">
        <v>21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53"/>
      <c r="Y12" s="53"/>
      <c r="Z12" s="53"/>
    </row>
    <row r="13" spans="1:26" ht="21" hidden="1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53"/>
      <c r="Y13" s="53"/>
      <c r="Z13" s="53"/>
    </row>
    <row r="14" spans="1:26" ht="21" hidden="1" customHeight="1" x14ac:dyDescent="0.35">
      <c r="A14" s="1"/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3"/>
      <c r="Y14" s="53"/>
      <c r="Z14" s="53"/>
    </row>
    <row r="15" spans="1:26" ht="21" hidden="1" customHeight="1" x14ac:dyDescent="0.35">
      <c r="A15" s="5"/>
      <c r="B15" s="5" t="s">
        <v>22</v>
      </c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53"/>
      <c r="Y15" s="53"/>
      <c r="Z15" s="53"/>
    </row>
    <row r="16" spans="1:26" ht="21" hidden="1" customHeight="1" x14ac:dyDescent="0.35">
      <c r="A16" s="6" t="s">
        <v>23</v>
      </c>
      <c r="B16" s="7" t="s">
        <v>24</v>
      </c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53"/>
      <c r="Y16" s="53"/>
      <c r="Z16" s="53"/>
    </row>
    <row r="17" spans="1:26" ht="21" hidden="1" customHeight="1" x14ac:dyDescent="0.35">
      <c r="A17" s="6" t="s">
        <v>25</v>
      </c>
      <c r="B17" s="7" t="s">
        <v>26</v>
      </c>
      <c r="C17" s="8" t="s">
        <v>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53"/>
      <c r="Y17" s="53"/>
      <c r="Z17" s="53"/>
    </row>
    <row r="18" spans="1:26" ht="21" hidden="1" customHeight="1" x14ac:dyDescent="0.35">
      <c r="A18" s="6" t="s">
        <v>28</v>
      </c>
      <c r="B18" s="7" t="s">
        <v>29</v>
      </c>
      <c r="C18" s="8" t="s">
        <v>30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53"/>
      <c r="Y18" s="53"/>
      <c r="Z18" s="53"/>
    </row>
    <row r="19" spans="1:26" ht="21" hidden="1" customHeight="1" x14ac:dyDescent="0.35">
      <c r="A19" s="6" t="s">
        <v>31</v>
      </c>
      <c r="B19" s="7" t="s">
        <v>32</v>
      </c>
      <c r="C19" s="8" t="s">
        <v>171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53"/>
      <c r="Y19" s="53"/>
      <c r="Z19" s="53"/>
    </row>
    <row r="20" spans="1:26" ht="21" hidden="1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53"/>
      <c r="Y20" s="53"/>
      <c r="Z20" s="53"/>
    </row>
    <row r="21" spans="1:26" ht="21" hidden="1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3"/>
      <c r="Y21" s="53"/>
      <c r="Z21" s="53"/>
    </row>
    <row r="22" spans="1:26" ht="21" hidden="1" customHeight="1" x14ac:dyDescent="0.35">
      <c r="A22" s="5" t="s">
        <v>34</v>
      </c>
      <c r="B22" s="5" t="s">
        <v>35</v>
      </c>
      <c r="C22" s="5" t="s">
        <v>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3"/>
      <c r="Y22" s="53"/>
      <c r="Z22" s="53"/>
    </row>
    <row r="23" spans="1:26" ht="21" hidden="1" customHeight="1" x14ac:dyDescent="0.35">
      <c r="A23" s="8" t="s">
        <v>37</v>
      </c>
      <c r="B23" s="8" t="s">
        <v>38</v>
      </c>
      <c r="C23" s="55">
        <v>248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3"/>
      <c r="Y23" s="53"/>
      <c r="Z23" s="53"/>
    </row>
    <row r="24" spans="1:26" ht="21" hidden="1" customHeight="1" x14ac:dyDescent="0.35">
      <c r="A24" s="8" t="s">
        <v>37</v>
      </c>
      <c r="B24" s="10" t="s">
        <v>39</v>
      </c>
      <c r="C24" s="11">
        <v>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3"/>
      <c r="Y24" s="53"/>
      <c r="Z24" s="53"/>
    </row>
    <row r="25" spans="1:26" ht="21" hidden="1" customHeight="1" x14ac:dyDescent="0.35">
      <c r="A25" s="1"/>
      <c r="B25" s="1"/>
      <c r="C25" s="5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53"/>
      <c r="Y25" s="53"/>
      <c r="Z25" s="53"/>
    </row>
    <row r="26" spans="1:26" ht="21" hidden="1" customHeight="1" x14ac:dyDescent="0.35">
      <c r="A26" s="1"/>
      <c r="B26" s="13" t="s">
        <v>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53"/>
      <c r="Y26" s="53"/>
      <c r="Z26" s="53"/>
    </row>
    <row r="27" spans="1:26" ht="21" hidden="1" customHeight="1" x14ac:dyDescent="0.35">
      <c r="A27" s="1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3"/>
      <c r="Y27" s="53"/>
      <c r="Z27" s="53"/>
    </row>
    <row r="28" spans="1:26" ht="21" hidden="1" customHeight="1" x14ac:dyDescent="0.3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53"/>
      <c r="Y28" s="53"/>
      <c r="Z28" s="53"/>
    </row>
    <row r="29" spans="1:26" ht="21" hidden="1" customHeight="1" x14ac:dyDescent="0.35">
      <c r="A29" s="199" t="s">
        <v>43</v>
      </c>
      <c r="B29" s="180"/>
      <c r="C29" s="17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3"/>
      <c r="Y29" s="53"/>
      <c r="Z29" s="53"/>
    </row>
    <row r="30" spans="1:26" ht="21" hidden="1" customHeight="1" x14ac:dyDescent="0.35">
      <c r="A30" s="6">
        <v>1</v>
      </c>
      <c r="B30" s="16" t="s">
        <v>44</v>
      </c>
      <c r="C30" s="8" t="s">
        <v>37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3"/>
      <c r="Y30" s="53"/>
      <c r="Z30" s="53"/>
    </row>
    <row r="31" spans="1:26" ht="21" hidden="1" customHeight="1" x14ac:dyDescent="0.35">
      <c r="A31" s="6">
        <v>2</v>
      </c>
      <c r="B31" s="16" t="s">
        <v>45</v>
      </c>
      <c r="C31" s="17">
        <v>1096.77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3"/>
      <c r="Y31" s="53"/>
      <c r="Z31" s="53"/>
    </row>
    <row r="32" spans="1:26" ht="21" hidden="1" customHeight="1" x14ac:dyDescent="0.35">
      <c r="A32" s="6">
        <v>3</v>
      </c>
      <c r="B32" s="16" t="s">
        <v>46</v>
      </c>
      <c r="C32" s="18" t="s">
        <v>47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3"/>
      <c r="Y32" s="53"/>
      <c r="Z32" s="53"/>
    </row>
    <row r="33" spans="1:26" ht="21" hidden="1" customHeight="1" x14ac:dyDescent="0.35">
      <c r="A33" s="6">
        <v>4</v>
      </c>
      <c r="B33" s="16" t="s">
        <v>48</v>
      </c>
      <c r="C33" s="19">
        <v>44256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53"/>
      <c r="Y33" s="53"/>
      <c r="Z33" s="53"/>
    </row>
    <row r="34" spans="1:26" ht="21" hidden="1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3"/>
      <c r="Y34" s="53"/>
      <c r="Z34" s="53"/>
    </row>
    <row r="35" spans="1:26" ht="21" hidden="1" customHeight="1" x14ac:dyDescent="0.35">
      <c r="A35" s="57" t="s">
        <v>49</v>
      </c>
      <c r="B35" s="58"/>
      <c r="C35" s="5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3"/>
      <c r="Y35" s="53"/>
      <c r="Z35" s="53"/>
    </row>
    <row r="36" spans="1:26" ht="21" hidden="1" customHeight="1" x14ac:dyDescent="0.35">
      <c r="A36" s="59"/>
      <c r="B36" s="58"/>
      <c r="C36" s="5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3"/>
      <c r="Y36" s="53"/>
      <c r="Z36" s="53"/>
    </row>
    <row r="37" spans="1:26" ht="21" hidden="1" customHeight="1" x14ac:dyDescent="0.35">
      <c r="A37" s="214" t="s">
        <v>50</v>
      </c>
      <c r="B37" s="177"/>
      <c r="C37" s="60" t="s">
        <v>51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3"/>
      <c r="Y37" s="53"/>
      <c r="Z37" s="53"/>
    </row>
    <row r="38" spans="1:26" ht="21" hidden="1" customHeight="1" x14ac:dyDescent="0.35">
      <c r="A38" s="61" t="s">
        <v>23</v>
      </c>
      <c r="B38" s="62" t="s">
        <v>52</v>
      </c>
      <c r="C38" s="63">
        <f>C31</f>
        <v>1096.77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3"/>
      <c r="Y38" s="53"/>
      <c r="Z38" s="53"/>
    </row>
    <row r="39" spans="1:26" ht="21" hidden="1" customHeight="1" x14ac:dyDescent="0.35">
      <c r="A39" s="61" t="s">
        <v>25</v>
      </c>
      <c r="B39" s="62" t="s">
        <v>53</v>
      </c>
      <c r="C39" s="6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3"/>
      <c r="Y39" s="53"/>
      <c r="Z39" s="53"/>
    </row>
    <row r="40" spans="1:26" ht="21" hidden="1" customHeight="1" x14ac:dyDescent="0.35">
      <c r="A40" s="61" t="s">
        <v>28</v>
      </c>
      <c r="B40" s="62" t="s">
        <v>54</v>
      </c>
      <c r="C40" s="6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3"/>
      <c r="Z40" s="53"/>
    </row>
    <row r="41" spans="1:26" ht="21" hidden="1" customHeight="1" x14ac:dyDescent="0.35">
      <c r="A41" s="61" t="s">
        <v>31</v>
      </c>
      <c r="B41" s="62" t="s">
        <v>55</v>
      </c>
      <c r="C41" s="6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3"/>
      <c r="Z41" s="53"/>
    </row>
    <row r="42" spans="1:26" ht="21" hidden="1" customHeight="1" x14ac:dyDescent="0.35">
      <c r="A42" s="61" t="s">
        <v>56</v>
      </c>
      <c r="B42" s="62" t="s">
        <v>57</v>
      </c>
      <c r="C42" s="6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3"/>
      <c r="Z42" s="53"/>
    </row>
    <row r="43" spans="1:26" ht="21" hidden="1" customHeight="1" x14ac:dyDescent="0.35">
      <c r="A43" s="61" t="s">
        <v>58</v>
      </c>
      <c r="B43" s="62" t="s">
        <v>59</v>
      </c>
      <c r="C43" s="6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3"/>
      <c r="Z43" s="53"/>
    </row>
    <row r="44" spans="1:26" ht="21" hidden="1" customHeight="1" x14ac:dyDescent="0.35">
      <c r="A44" s="61" t="s">
        <v>60</v>
      </c>
      <c r="B44" s="62" t="s">
        <v>61</v>
      </c>
      <c r="C44" s="6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3"/>
      <c r="Z44" s="53"/>
    </row>
    <row r="45" spans="1:26" ht="21" hidden="1" customHeight="1" x14ac:dyDescent="0.35">
      <c r="A45" s="61" t="s">
        <v>62</v>
      </c>
      <c r="B45" s="62" t="s">
        <v>63</v>
      </c>
      <c r="C45" s="6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3"/>
      <c r="Z45" s="53"/>
    </row>
    <row r="46" spans="1:26" ht="21" hidden="1" customHeight="1" x14ac:dyDescent="0.35">
      <c r="A46" s="215" t="s">
        <v>64</v>
      </c>
      <c r="B46" s="208"/>
      <c r="C46" s="63">
        <f>SUM(C38:C45)</f>
        <v>1096.77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3"/>
      <c r="Z46" s="53"/>
    </row>
    <row r="47" spans="1:26" ht="21" hidden="1" customHeight="1" x14ac:dyDescent="0.35">
      <c r="A47" s="21" t="s">
        <v>65</v>
      </c>
      <c r="B47" s="2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3"/>
      <c r="Z47" s="53"/>
    </row>
    <row r="48" spans="1:26" ht="21" hidden="1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3"/>
      <c r="Z48" s="53"/>
    </row>
    <row r="49" spans="1:26" ht="21" hidden="1" customHeight="1" x14ac:dyDescent="0.35">
      <c r="A49" s="13" t="s">
        <v>66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3"/>
      <c r="Z49" s="53"/>
    </row>
    <row r="50" spans="1:26" ht="21" hidden="1" customHeight="1" x14ac:dyDescent="0.3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3"/>
      <c r="Z50" s="53"/>
    </row>
    <row r="51" spans="1:26" ht="21" hidden="1" customHeight="1" x14ac:dyDescent="0.35">
      <c r="A51" s="214" t="s">
        <v>67</v>
      </c>
      <c r="B51" s="177"/>
      <c r="C51" s="60" t="s">
        <v>51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3"/>
      <c r="Z51" s="53"/>
    </row>
    <row r="52" spans="1:26" ht="21" hidden="1" customHeight="1" x14ac:dyDescent="0.35">
      <c r="A52" s="61" t="s">
        <v>23</v>
      </c>
      <c r="B52" s="62" t="s">
        <v>68</v>
      </c>
      <c r="C52" s="65">
        <f>2*3.75*22 - 0.06*C46</f>
        <v>99.19380000000001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3"/>
      <c r="Z52" s="53"/>
    </row>
    <row r="53" spans="1:26" ht="21" hidden="1" customHeight="1" x14ac:dyDescent="0.35">
      <c r="A53" s="61" t="s">
        <v>25</v>
      </c>
      <c r="B53" s="62" t="s">
        <v>69</v>
      </c>
      <c r="C53" s="6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3"/>
      <c r="Z53" s="53"/>
    </row>
    <row r="54" spans="1:26" ht="21" hidden="1" customHeight="1" x14ac:dyDescent="0.35">
      <c r="A54" s="61" t="s">
        <v>28</v>
      </c>
      <c r="B54" s="62" t="s">
        <v>70</v>
      </c>
      <c r="C54" s="65">
        <v>0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3"/>
      <c r="Z54" s="53"/>
    </row>
    <row r="55" spans="1:26" ht="21" hidden="1" customHeight="1" x14ac:dyDescent="0.35">
      <c r="A55" s="61" t="s">
        <v>31</v>
      </c>
      <c r="B55" s="62" t="s">
        <v>71</v>
      </c>
      <c r="C55" s="6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3"/>
      <c r="Z55" s="53"/>
    </row>
    <row r="56" spans="1:26" ht="21" hidden="1" customHeight="1" x14ac:dyDescent="0.35">
      <c r="A56" s="61" t="s">
        <v>56</v>
      </c>
      <c r="B56" s="62" t="s">
        <v>72</v>
      </c>
      <c r="C56" s="6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3"/>
      <c r="Z56" s="53"/>
    </row>
    <row r="57" spans="1:26" ht="21" hidden="1" customHeight="1" x14ac:dyDescent="0.35">
      <c r="A57" s="61" t="s">
        <v>58</v>
      </c>
      <c r="B57" s="62" t="s">
        <v>73</v>
      </c>
      <c r="C57" s="65"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3"/>
      <c r="Z57" s="53"/>
    </row>
    <row r="58" spans="1:26" ht="21" hidden="1" customHeight="1" x14ac:dyDescent="0.35">
      <c r="A58" s="61" t="s">
        <v>60</v>
      </c>
      <c r="B58" s="66" t="s">
        <v>63</v>
      </c>
      <c r="C58" s="65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3"/>
      <c r="Z58" s="53"/>
    </row>
    <row r="59" spans="1:26" ht="21" hidden="1" customHeight="1" x14ac:dyDescent="0.35">
      <c r="A59" s="215" t="s">
        <v>74</v>
      </c>
      <c r="B59" s="208"/>
      <c r="C59" s="65">
        <f>SUM(C52:C58)</f>
        <v>99.19380000000001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3"/>
      <c r="Z59" s="53"/>
    </row>
    <row r="60" spans="1:26" ht="21" hidden="1" customHeight="1" x14ac:dyDescent="0.35">
      <c r="A60" s="23" t="s">
        <v>75</v>
      </c>
      <c r="B60" s="24" t="s">
        <v>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3"/>
      <c r="Z60" s="53"/>
    </row>
    <row r="61" spans="1:26" ht="21" hidden="1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3"/>
      <c r="Z61" s="53"/>
    </row>
    <row r="62" spans="1:26" ht="21" hidden="1" customHeight="1" x14ac:dyDescent="0.35">
      <c r="A62" s="13" t="s">
        <v>77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3"/>
      <c r="Z62" s="53"/>
    </row>
    <row r="63" spans="1:26" ht="21" hidden="1" customHeight="1" x14ac:dyDescent="0.35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3"/>
      <c r="Z63" s="53"/>
    </row>
    <row r="64" spans="1:26" ht="21" hidden="1" customHeight="1" x14ac:dyDescent="0.35">
      <c r="A64" s="214" t="s">
        <v>78</v>
      </c>
      <c r="B64" s="177"/>
      <c r="C64" s="60" t="s">
        <v>51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3"/>
      <c r="Z64" s="53"/>
    </row>
    <row r="65" spans="1:26" ht="21" hidden="1" customHeight="1" x14ac:dyDescent="0.35">
      <c r="A65" s="67" t="s">
        <v>23</v>
      </c>
      <c r="B65" s="68" t="s">
        <v>79</v>
      </c>
      <c r="C65" s="69">
        <v>0</v>
      </c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3"/>
      <c r="Z65" s="53"/>
    </row>
    <row r="66" spans="1:26" ht="21" hidden="1" customHeight="1" x14ac:dyDescent="0.35">
      <c r="A66" s="61" t="s">
        <v>25</v>
      </c>
      <c r="B66" s="70" t="s">
        <v>80</v>
      </c>
      <c r="C66" s="65">
        <v>0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3"/>
      <c r="Z66" s="53"/>
    </row>
    <row r="67" spans="1:26" ht="21" hidden="1" customHeight="1" x14ac:dyDescent="0.35">
      <c r="A67" s="61" t="s">
        <v>28</v>
      </c>
      <c r="B67" s="62" t="s">
        <v>81</v>
      </c>
      <c r="C67" s="65">
        <v>0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3"/>
      <c r="Z67" s="53"/>
    </row>
    <row r="68" spans="1:26" ht="21" hidden="1" customHeight="1" x14ac:dyDescent="0.35">
      <c r="A68" s="61" t="s">
        <v>31</v>
      </c>
      <c r="B68" s="62">
        <v>0</v>
      </c>
      <c r="C68" s="65">
        <v>0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3"/>
      <c r="Z68" s="53"/>
    </row>
    <row r="69" spans="1:26" ht="21" hidden="1" customHeight="1" x14ac:dyDescent="0.35">
      <c r="A69" s="216" t="s">
        <v>82</v>
      </c>
      <c r="B69" s="177"/>
      <c r="C69" s="65">
        <f>SUM(C65:C68)</f>
        <v>0</v>
      </c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3"/>
      <c r="Z69" s="53"/>
    </row>
    <row r="70" spans="1:26" ht="21" hidden="1" customHeight="1" x14ac:dyDescent="0.35">
      <c r="A70" s="71" t="s">
        <v>83</v>
      </c>
      <c r="B70" s="72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3"/>
      <c r="Z70" s="53"/>
    </row>
    <row r="71" spans="1:26" ht="21" hidden="1" customHeight="1" x14ac:dyDescent="0.35">
      <c r="A71" s="4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3"/>
      <c r="Z71" s="53"/>
    </row>
    <row r="72" spans="1:26" ht="21" hidden="1" customHeight="1" x14ac:dyDescent="0.35">
      <c r="A72" s="29" t="s">
        <v>84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53"/>
      <c r="Z72" s="53"/>
    </row>
    <row r="73" spans="1:26" ht="21" hidden="1" customHeight="1" x14ac:dyDescent="0.35">
      <c r="A73" s="30"/>
      <c r="B73" s="3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53"/>
      <c r="Z73" s="53"/>
    </row>
    <row r="74" spans="1:26" ht="21" hidden="1" customHeight="1" x14ac:dyDescent="0.35">
      <c r="A74" s="13" t="s">
        <v>85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53"/>
      <c r="Z74" s="53"/>
    </row>
    <row r="75" spans="1:26" ht="21" hidden="1" customHeight="1" x14ac:dyDescent="0.35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53"/>
      <c r="Z75" s="53"/>
    </row>
    <row r="76" spans="1:26" ht="21" hidden="1" customHeight="1" x14ac:dyDescent="0.35">
      <c r="A76" s="214" t="s">
        <v>86</v>
      </c>
      <c r="B76" s="177"/>
      <c r="C76" s="73" t="s">
        <v>87</v>
      </c>
      <c r="D76" s="60" t="s">
        <v>51</v>
      </c>
      <c r="E76" s="59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3"/>
      <c r="Z76" s="53"/>
    </row>
    <row r="77" spans="1:26" ht="21" hidden="1" customHeight="1" x14ac:dyDescent="0.35">
      <c r="A77" s="61" t="s">
        <v>23</v>
      </c>
      <c r="B77" s="62" t="s">
        <v>88</v>
      </c>
      <c r="C77" s="74">
        <v>0.2</v>
      </c>
      <c r="D77" s="65">
        <f t="shared" ref="D77:D84" si="0">C77*$C$46</f>
        <v>219.35400000000001</v>
      </c>
      <c r="E77" s="75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3"/>
      <c r="Z77" s="53"/>
    </row>
    <row r="78" spans="1:26" ht="21" hidden="1" customHeight="1" x14ac:dyDescent="0.35">
      <c r="A78" s="61" t="s">
        <v>25</v>
      </c>
      <c r="B78" s="62" t="s">
        <v>89</v>
      </c>
      <c r="C78" s="74">
        <v>1.4999999999999999E-2</v>
      </c>
      <c r="D78" s="65">
        <f t="shared" si="0"/>
        <v>16.451549999999997</v>
      </c>
      <c r="E78" s="75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3"/>
      <c r="Z78" s="53"/>
    </row>
    <row r="79" spans="1:26" ht="21" hidden="1" customHeight="1" x14ac:dyDescent="0.35">
      <c r="A79" s="61" t="s">
        <v>28</v>
      </c>
      <c r="B79" s="62" t="s">
        <v>90</v>
      </c>
      <c r="C79" s="74">
        <v>0.01</v>
      </c>
      <c r="D79" s="65">
        <f t="shared" si="0"/>
        <v>10.967700000000001</v>
      </c>
      <c r="E79" s="75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3"/>
      <c r="Z79" s="53"/>
    </row>
    <row r="80" spans="1:26" ht="21" hidden="1" customHeight="1" x14ac:dyDescent="0.35">
      <c r="A80" s="61" t="s">
        <v>31</v>
      </c>
      <c r="B80" s="62" t="s">
        <v>91</v>
      </c>
      <c r="C80" s="74">
        <v>2E-3</v>
      </c>
      <c r="D80" s="65">
        <f t="shared" si="0"/>
        <v>2.19354</v>
      </c>
      <c r="E80" s="75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3"/>
      <c r="Z80" s="53"/>
    </row>
    <row r="81" spans="1:26" ht="21" hidden="1" customHeight="1" x14ac:dyDescent="0.35">
      <c r="A81" s="61" t="s">
        <v>56</v>
      </c>
      <c r="B81" s="62" t="s">
        <v>92</v>
      </c>
      <c r="C81" s="74">
        <v>2.5000000000000001E-2</v>
      </c>
      <c r="D81" s="65">
        <f t="shared" si="0"/>
        <v>27.419250000000002</v>
      </c>
      <c r="E81" s="75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3"/>
      <c r="Z81" s="53"/>
    </row>
    <row r="82" spans="1:26" ht="21" hidden="1" customHeight="1" x14ac:dyDescent="0.35">
      <c r="A82" s="61" t="s">
        <v>58</v>
      </c>
      <c r="B82" s="62" t="s">
        <v>93</v>
      </c>
      <c r="C82" s="74">
        <v>0.08</v>
      </c>
      <c r="D82" s="65">
        <f t="shared" si="0"/>
        <v>87.741600000000005</v>
      </c>
      <c r="E82" s="75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3"/>
      <c r="Z82" s="53"/>
    </row>
    <row r="83" spans="1:26" ht="21" hidden="1" customHeight="1" x14ac:dyDescent="0.35">
      <c r="A83" s="61" t="s">
        <v>60</v>
      </c>
      <c r="B83" s="62" t="s">
        <v>94</v>
      </c>
      <c r="C83" s="74">
        <v>0.03</v>
      </c>
      <c r="D83" s="65">
        <f t="shared" si="0"/>
        <v>32.903099999999995</v>
      </c>
      <c r="E83" s="75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3"/>
      <c r="Z83" s="53"/>
    </row>
    <row r="84" spans="1:26" ht="21" hidden="1" customHeight="1" x14ac:dyDescent="0.35">
      <c r="A84" s="61" t="s">
        <v>62</v>
      </c>
      <c r="B84" s="62" t="s">
        <v>95</v>
      </c>
      <c r="C84" s="74">
        <v>6.0000000000000001E-3</v>
      </c>
      <c r="D84" s="65">
        <f t="shared" si="0"/>
        <v>6.5806199999999997</v>
      </c>
      <c r="E84" s="75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3"/>
      <c r="Z84" s="53"/>
    </row>
    <row r="85" spans="1:26" ht="21" hidden="1" customHeight="1" x14ac:dyDescent="0.35">
      <c r="A85" s="216" t="s">
        <v>74</v>
      </c>
      <c r="B85" s="177"/>
      <c r="C85" s="74">
        <f>SUM(C77:C84)</f>
        <v>0.3680000000000001</v>
      </c>
      <c r="D85" s="65">
        <f>SUM(D77:D84)</f>
        <v>403.61136000000005</v>
      </c>
      <c r="E85" s="75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3"/>
      <c r="Z85" s="53"/>
    </row>
    <row r="86" spans="1:26" ht="21" hidden="1" customHeight="1" x14ac:dyDescent="0.35">
      <c r="A86" s="23" t="s">
        <v>96</v>
      </c>
      <c r="B86" s="24" t="s">
        <v>97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53"/>
      <c r="Z86" s="53"/>
    </row>
    <row r="87" spans="1:26" ht="21" hidden="1" customHeight="1" x14ac:dyDescent="0.35">
      <c r="A87" s="23" t="s">
        <v>98</v>
      </c>
      <c r="B87" s="24" t="s">
        <v>99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53"/>
      <c r="Z87" s="53"/>
    </row>
    <row r="88" spans="1:26" ht="21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53"/>
      <c r="Z88" s="53"/>
    </row>
    <row r="89" spans="1:26" ht="21" hidden="1" customHeight="1" x14ac:dyDescent="0.35">
      <c r="A89" s="13" t="s">
        <v>100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53"/>
      <c r="Z89" s="53"/>
    </row>
    <row r="90" spans="1:26" ht="21" hidden="1" customHeight="1" x14ac:dyDescent="0.35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53"/>
      <c r="Z90" s="53"/>
    </row>
    <row r="91" spans="1:26" ht="21" hidden="1" customHeight="1" x14ac:dyDescent="0.35">
      <c r="A91" s="214" t="s">
        <v>101</v>
      </c>
      <c r="B91" s="177"/>
      <c r="C91" s="60" t="s">
        <v>87</v>
      </c>
      <c r="D91" s="60" t="s">
        <v>51</v>
      </c>
      <c r="E91" s="59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3"/>
      <c r="Z91" s="53"/>
    </row>
    <row r="92" spans="1:26" ht="21" hidden="1" customHeight="1" x14ac:dyDescent="0.35">
      <c r="A92" s="61" t="s">
        <v>23</v>
      </c>
      <c r="B92" s="62" t="s">
        <v>102</v>
      </c>
      <c r="C92" s="74">
        <v>8.3299999999999999E-2</v>
      </c>
      <c r="D92" s="65">
        <f t="shared" ref="D92:D97" si="1">C92*$C$46</f>
        <v>91.360940999999997</v>
      </c>
      <c r="E92" s="75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3"/>
      <c r="Z92" s="53"/>
    </row>
    <row r="93" spans="1:26" ht="21" hidden="1" customHeight="1" x14ac:dyDescent="0.35">
      <c r="A93" s="61" t="s">
        <v>25</v>
      </c>
      <c r="B93" s="62" t="s">
        <v>103</v>
      </c>
      <c r="C93" s="74">
        <v>8.3299999999999999E-2</v>
      </c>
      <c r="D93" s="65">
        <f t="shared" si="1"/>
        <v>91.360940999999997</v>
      </c>
      <c r="E93" s="75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3"/>
      <c r="Z93" s="53"/>
    </row>
    <row r="94" spans="1:26" ht="21" hidden="1" customHeight="1" x14ac:dyDescent="0.35">
      <c r="A94" s="61" t="s">
        <v>28</v>
      </c>
      <c r="B94" s="62" t="s">
        <v>104</v>
      </c>
      <c r="C94" s="74">
        <v>2.7799999999999998E-2</v>
      </c>
      <c r="D94" s="65">
        <f t="shared" si="1"/>
        <v>30.490205999999997</v>
      </c>
      <c r="E94" s="75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3"/>
      <c r="Z94" s="53"/>
    </row>
    <row r="95" spans="1:26" ht="21" hidden="1" customHeight="1" x14ac:dyDescent="0.35">
      <c r="A95" s="60"/>
      <c r="B95" s="76" t="s">
        <v>105</v>
      </c>
      <c r="C95" s="74">
        <f>SUM(C92:C94)</f>
        <v>0.19439999999999999</v>
      </c>
      <c r="D95" s="65">
        <f t="shared" si="1"/>
        <v>213.21208799999999</v>
      </c>
      <c r="E95" s="75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3"/>
      <c r="Z95" s="53"/>
    </row>
    <row r="96" spans="1:26" ht="21" hidden="1" customHeight="1" x14ac:dyDescent="0.35">
      <c r="A96" s="61" t="s">
        <v>31</v>
      </c>
      <c r="B96" s="62" t="s">
        <v>106</v>
      </c>
      <c r="C96" s="74">
        <f>C85*C95</f>
        <v>7.1539200000000011E-2</v>
      </c>
      <c r="D96" s="65">
        <f t="shared" si="1"/>
        <v>78.462048384000013</v>
      </c>
      <c r="E96" s="75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3"/>
      <c r="Z96" s="53"/>
    </row>
    <row r="97" spans="1:26" ht="21" hidden="1" customHeight="1" x14ac:dyDescent="0.35">
      <c r="A97" s="216" t="s">
        <v>82</v>
      </c>
      <c r="B97" s="177"/>
      <c r="C97" s="74">
        <f>C95+C96</f>
        <v>0.26593919999999999</v>
      </c>
      <c r="D97" s="65">
        <f t="shared" si="1"/>
        <v>291.67413638400001</v>
      </c>
      <c r="E97" s="75"/>
      <c r="F97" s="58"/>
      <c r="G97" s="77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3"/>
      <c r="Z97" s="53"/>
    </row>
    <row r="98" spans="1:26" ht="21" hidden="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53"/>
      <c r="Z98" s="53"/>
    </row>
    <row r="99" spans="1:26" ht="21" hidden="1" customHeight="1" x14ac:dyDescent="0.35">
      <c r="A99" s="13" t="s">
        <v>107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53"/>
      <c r="Z99" s="53"/>
    </row>
    <row r="100" spans="1:26" ht="21" hidden="1" customHeight="1" x14ac:dyDescent="0.35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53"/>
      <c r="Z100" s="53"/>
    </row>
    <row r="101" spans="1:26" ht="21" hidden="1" customHeight="1" x14ac:dyDescent="0.35">
      <c r="A101" s="209" t="s">
        <v>108</v>
      </c>
      <c r="B101" s="177"/>
      <c r="C101" s="5" t="s">
        <v>87</v>
      </c>
      <c r="D101" s="5" t="s">
        <v>51</v>
      </c>
      <c r="E101" s="7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53"/>
      <c r="Z101" s="53"/>
    </row>
    <row r="102" spans="1:26" ht="21" hidden="1" customHeight="1" x14ac:dyDescent="0.35">
      <c r="A102" s="6" t="s">
        <v>23</v>
      </c>
      <c r="B102" s="7" t="s">
        <v>109</v>
      </c>
      <c r="C102" s="32">
        <v>6.9999999999999999E-4</v>
      </c>
      <c r="D102" s="22">
        <f>C102*$C$46</f>
        <v>0.76773899999999995</v>
      </c>
      <c r="E102" s="7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53"/>
      <c r="Z102" s="53"/>
    </row>
    <row r="103" spans="1:26" ht="21" hidden="1" customHeight="1" x14ac:dyDescent="0.35">
      <c r="A103" s="6" t="s">
        <v>25</v>
      </c>
      <c r="B103" s="7" t="s">
        <v>110</v>
      </c>
      <c r="C103" s="32">
        <f>C102*C85</f>
        <v>2.5760000000000008E-4</v>
      </c>
      <c r="D103" s="22">
        <f>C103*$C$46</f>
        <v>0.28252795200000008</v>
      </c>
      <c r="E103" s="7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53"/>
      <c r="Z103" s="53"/>
    </row>
    <row r="104" spans="1:26" ht="21" hidden="1" customHeight="1" x14ac:dyDescent="0.35">
      <c r="A104" s="210" t="s">
        <v>82</v>
      </c>
      <c r="B104" s="177"/>
      <c r="C104" s="32">
        <f>SUM(C102:C103)</f>
        <v>9.5760000000000007E-4</v>
      </c>
      <c r="D104" s="22">
        <f>SUM(D102:D103)</f>
        <v>1.0502669520000001</v>
      </c>
      <c r="E104" s="7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53"/>
      <c r="Z104" s="53"/>
    </row>
    <row r="105" spans="1:26" ht="21" hidden="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53"/>
      <c r="Z105" s="53"/>
    </row>
    <row r="106" spans="1:26" ht="21" hidden="1" customHeight="1" x14ac:dyDescent="0.35">
      <c r="A106" s="13" t="s">
        <v>111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53"/>
      <c r="Z106" s="53"/>
    </row>
    <row r="107" spans="1:26" ht="21" hidden="1" customHeight="1" x14ac:dyDescent="0.35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53"/>
      <c r="Z107" s="53"/>
    </row>
    <row r="108" spans="1:26" ht="21" hidden="1" customHeight="1" x14ac:dyDescent="0.35">
      <c r="A108" s="209" t="s">
        <v>112</v>
      </c>
      <c r="B108" s="177"/>
      <c r="C108" s="5" t="s">
        <v>87</v>
      </c>
      <c r="D108" s="5" t="s">
        <v>51</v>
      </c>
      <c r="E108" s="7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53"/>
      <c r="Z108" s="53"/>
    </row>
    <row r="109" spans="1:26" ht="21" hidden="1" customHeight="1" x14ac:dyDescent="0.35">
      <c r="A109" s="61" t="s">
        <v>23</v>
      </c>
      <c r="B109" s="62" t="s">
        <v>113</v>
      </c>
      <c r="C109" s="74">
        <v>4.1999999999999997E-3</v>
      </c>
      <c r="D109" s="65">
        <f t="shared" ref="D109:D114" si="2">C109*$C$46</f>
        <v>4.6064339999999993</v>
      </c>
      <c r="E109" s="75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3"/>
      <c r="Z109" s="53"/>
    </row>
    <row r="110" spans="1:26" ht="21" hidden="1" customHeight="1" x14ac:dyDescent="0.35">
      <c r="A110" s="61" t="s">
        <v>25</v>
      </c>
      <c r="B110" s="62" t="s">
        <v>114</v>
      </c>
      <c r="C110" s="74">
        <f>8%*C109</f>
        <v>3.3599999999999998E-4</v>
      </c>
      <c r="D110" s="65">
        <f t="shared" si="2"/>
        <v>0.36851471999999996</v>
      </c>
      <c r="E110" s="75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3"/>
      <c r="Z110" s="53"/>
    </row>
    <row r="111" spans="1:26" ht="21" hidden="1" customHeight="1" x14ac:dyDescent="0.35">
      <c r="A111" s="61" t="s">
        <v>28</v>
      </c>
      <c r="B111" s="62" t="s">
        <v>115</v>
      </c>
      <c r="C111" s="74">
        <f>4.35%*C109</f>
        <v>1.8269999999999997E-4</v>
      </c>
      <c r="D111" s="65">
        <f t="shared" si="2"/>
        <v>0.20037987899999996</v>
      </c>
      <c r="E111" s="75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3"/>
      <c r="Z111" s="53"/>
    </row>
    <row r="112" spans="1:26" ht="21" hidden="1" customHeight="1" x14ac:dyDescent="0.35">
      <c r="A112" s="61" t="s">
        <v>31</v>
      </c>
      <c r="B112" s="62" t="s">
        <v>116</v>
      </c>
      <c r="C112" s="74">
        <v>4.0000000000000002E-4</v>
      </c>
      <c r="D112" s="65">
        <f t="shared" si="2"/>
        <v>0.43870799999999999</v>
      </c>
      <c r="E112" s="75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3"/>
      <c r="Z112" s="53"/>
    </row>
    <row r="113" spans="1:26" ht="21" hidden="1" customHeight="1" x14ac:dyDescent="0.35">
      <c r="A113" s="61" t="s">
        <v>56</v>
      </c>
      <c r="B113" s="62" t="s">
        <v>117</v>
      </c>
      <c r="C113" s="74">
        <f>C112*C85</f>
        <v>1.4720000000000005E-4</v>
      </c>
      <c r="D113" s="65">
        <f t="shared" si="2"/>
        <v>0.16144454400000005</v>
      </c>
      <c r="E113" s="75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3"/>
      <c r="Z113" s="53"/>
    </row>
    <row r="114" spans="1:26" ht="21" hidden="1" customHeight="1" x14ac:dyDescent="0.35">
      <c r="A114" s="61" t="s">
        <v>58</v>
      </c>
      <c r="B114" s="62" t="s">
        <v>118</v>
      </c>
      <c r="C114" s="74">
        <v>1E-4</v>
      </c>
      <c r="D114" s="65">
        <f t="shared" si="2"/>
        <v>0.109677</v>
      </c>
      <c r="E114" s="75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3"/>
      <c r="Z114" s="53"/>
    </row>
    <row r="115" spans="1:26" ht="21" hidden="1" customHeight="1" x14ac:dyDescent="0.35">
      <c r="A115" s="216" t="s">
        <v>82</v>
      </c>
      <c r="B115" s="177"/>
      <c r="C115" s="74">
        <f>SUM(C109:C114)</f>
        <v>5.3659000000000007E-3</v>
      </c>
      <c r="D115" s="65">
        <f>SUM(D109:D114)</f>
        <v>5.8851581429999991</v>
      </c>
      <c r="E115" s="75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3"/>
      <c r="Z115" s="53"/>
    </row>
    <row r="116" spans="1:26" ht="21" hidden="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53"/>
      <c r="Z116" s="53"/>
    </row>
    <row r="117" spans="1:26" ht="21" hidden="1" customHeight="1" x14ac:dyDescent="0.35">
      <c r="A117" s="29" t="s">
        <v>119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53"/>
      <c r="Z117" s="53"/>
    </row>
    <row r="118" spans="1:26" ht="21" hidden="1" customHeight="1" x14ac:dyDescent="0.35">
      <c r="A118" s="1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53"/>
      <c r="Z118" s="53"/>
    </row>
    <row r="119" spans="1:26" ht="21" hidden="1" customHeight="1" x14ac:dyDescent="0.35">
      <c r="A119" s="214" t="s">
        <v>120</v>
      </c>
      <c r="B119" s="177"/>
      <c r="C119" s="60" t="s">
        <v>87</v>
      </c>
      <c r="D119" s="60" t="s">
        <v>51</v>
      </c>
      <c r="E119" s="59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3"/>
      <c r="Z119" s="53"/>
    </row>
    <row r="120" spans="1:26" ht="21" hidden="1" customHeight="1" x14ac:dyDescent="0.35">
      <c r="A120" s="61" t="s">
        <v>23</v>
      </c>
      <c r="B120" s="62" t="s">
        <v>121</v>
      </c>
      <c r="C120" s="74">
        <f>8.33%+2.78%</f>
        <v>0.1111</v>
      </c>
      <c r="D120" s="65">
        <f>C120*$C$218</f>
        <v>0</v>
      </c>
      <c r="E120" s="75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3"/>
      <c r="Z120" s="53"/>
    </row>
    <row r="121" spans="1:26" ht="21" hidden="1" customHeight="1" x14ac:dyDescent="0.35">
      <c r="A121" s="61" t="s">
        <v>25</v>
      </c>
      <c r="B121" s="62" t="s">
        <v>122</v>
      </c>
      <c r="C121" s="74">
        <v>1.66E-2</v>
      </c>
      <c r="D121" s="65">
        <f t="shared" ref="D121:D128" si="3">C121*$C$46</f>
        <v>18.206382000000001</v>
      </c>
      <c r="E121" s="75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3"/>
      <c r="Z121" s="53"/>
    </row>
    <row r="122" spans="1:26" ht="21" hidden="1" customHeight="1" x14ac:dyDescent="0.35">
      <c r="A122" s="61" t="s">
        <v>28</v>
      </c>
      <c r="B122" s="62" t="s">
        <v>123</v>
      </c>
      <c r="C122" s="74">
        <v>0</v>
      </c>
      <c r="D122" s="65">
        <f t="shared" si="3"/>
        <v>0</v>
      </c>
      <c r="E122" s="75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3"/>
      <c r="Z122" s="53"/>
    </row>
    <row r="123" spans="1:26" ht="21" hidden="1" customHeight="1" x14ac:dyDescent="0.35">
      <c r="A123" s="61" t="s">
        <v>31</v>
      </c>
      <c r="B123" s="62" t="s">
        <v>124</v>
      </c>
      <c r="C123" s="74">
        <v>2.8E-3</v>
      </c>
      <c r="D123" s="65">
        <f t="shared" si="3"/>
        <v>3.0709559999999998</v>
      </c>
      <c r="E123" s="75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3"/>
      <c r="Z123" s="53"/>
    </row>
    <row r="124" spans="1:26" ht="21" hidden="1" customHeight="1" x14ac:dyDescent="0.35">
      <c r="A124" s="61" t="s">
        <v>56</v>
      </c>
      <c r="B124" s="62" t="s">
        <v>125</v>
      </c>
      <c r="C124" s="74">
        <v>2.9999999999999997E-4</v>
      </c>
      <c r="D124" s="65">
        <f t="shared" si="3"/>
        <v>0.32903099999999996</v>
      </c>
      <c r="E124" s="75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3"/>
      <c r="Z124" s="53"/>
    </row>
    <row r="125" spans="1:26" ht="21" hidden="1" customHeight="1" x14ac:dyDescent="0.35">
      <c r="A125" s="61" t="s">
        <v>58</v>
      </c>
      <c r="B125" s="62" t="s">
        <v>63</v>
      </c>
      <c r="C125" s="74"/>
      <c r="D125" s="65">
        <f t="shared" si="3"/>
        <v>0</v>
      </c>
      <c r="E125" s="75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3"/>
      <c r="Z125" s="53"/>
    </row>
    <row r="126" spans="1:26" ht="21" hidden="1" customHeight="1" x14ac:dyDescent="0.35">
      <c r="A126" s="60"/>
      <c r="B126" s="76" t="s">
        <v>105</v>
      </c>
      <c r="C126" s="74">
        <f>SUM(C120:C125)</f>
        <v>0.1308</v>
      </c>
      <c r="D126" s="65">
        <f t="shared" si="3"/>
        <v>143.457516</v>
      </c>
      <c r="E126" s="75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3"/>
      <c r="Z126" s="53"/>
    </row>
    <row r="127" spans="1:26" ht="21" hidden="1" customHeight="1" x14ac:dyDescent="0.35">
      <c r="A127" s="61" t="s">
        <v>60</v>
      </c>
      <c r="B127" s="62" t="s">
        <v>126</v>
      </c>
      <c r="C127" s="74">
        <f>C126*C85</f>
        <v>4.8134400000000015E-2</v>
      </c>
      <c r="D127" s="65">
        <f t="shared" si="3"/>
        <v>52.792365888000013</v>
      </c>
      <c r="E127" s="75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3"/>
      <c r="Z127" s="53"/>
    </row>
    <row r="128" spans="1:26" ht="21" hidden="1" customHeight="1" x14ac:dyDescent="0.35">
      <c r="A128" s="210" t="s">
        <v>82</v>
      </c>
      <c r="B128" s="177"/>
      <c r="C128" s="32">
        <f>C126+C127</f>
        <v>0.17893440000000002</v>
      </c>
      <c r="D128" s="22">
        <f t="shared" si="3"/>
        <v>196.24988188800003</v>
      </c>
      <c r="E128" s="7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53"/>
      <c r="Z128" s="53"/>
    </row>
    <row r="129" spans="1:26" ht="21" hidden="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53"/>
      <c r="Z129" s="53"/>
    </row>
    <row r="130" spans="1:26" ht="21" hidden="1" customHeight="1" x14ac:dyDescent="0.35">
      <c r="A130" s="29" t="s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53"/>
      <c r="Z130" s="53"/>
    </row>
    <row r="131" spans="1:26" ht="21" hidden="1" customHeight="1" x14ac:dyDescent="0.3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53"/>
      <c r="Z131" s="53"/>
    </row>
    <row r="132" spans="1:26" ht="21" hidden="1" customHeight="1" x14ac:dyDescent="0.35">
      <c r="A132" s="209" t="s">
        <v>128</v>
      </c>
      <c r="B132" s="177"/>
      <c r="C132" s="5" t="s">
        <v>87</v>
      </c>
      <c r="D132" s="5" t="s">
        <v>51</v>
      </c>
      <c r="E132" s="7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53"/>
      <c r="Z132" s="53"/>
    </row>
    <row r="133" spans="1:26" ht="21" hidden="1" customHeight="1" x14ac:dyDescent="0.35">
      <c r="A133" s="80" t="s">
        <v>129</v>
      </c>
      <c r="B133" s="62" t="s">
        <v>130</v>
      </c>
      <c r="C133" s="74">
        <f>C85</f>
        <v>0.3680000000000001</v>
      </c>
      <c r="D133" s="65">
        <f>D85</f>
        <v>403.61136000000005</v>
      </c>
      <c r="E133" s="75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3"/>
      <c r="Z133" s="53"/>
    </row>
    <row r="134" spans="1:26" ht="21" hidden="1" customHeight="1" x14ac:dyDescent="0.35">
      <c r="A134" s="80" t="s">
        <v>131</v>
      </c>
      <c r="B134" s="62" t="s">
        <v>167</v>
      </c>
      <c r="C134" s="74">
        <f>C97</f>
        <v>0.26593919999999999</v>
      </c>
      <c r="D134" s="65">
        <f>D97</f>
        <v>291.67413638400001</v>
      </c>
      <c r="E134" s="75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3"/>
      <c r="Z134" s="53"/>
    </row>
    <row r="135" spans="1:26" ht="21" hidden="1" customHeight="1" x14ac:dyDescent="0.35">
      <c r="A135" s="80" t="s">
        <v>133</v>
      </c>
      <c r="B135" s="62" t="s">
        <v>109</v>
      </c>
      <c r="C135" s="74">
        <f>C104</f>
        <v>9.5760000000000007E-4</v>
      </c>
      <c r="D135" s="65">
        <f>D104</f>
        <v>1.0502669520000001</v>
      </c>
      <c r="E135" s="75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3"/>
      <c r="Z135" s="53"/>
    </row>
    <row r="136" spans="1:26" ht="21" hidden="1" customHeight="1" x14ac:dyDescent="0.35">
      <c r="A136" s="80" t="s">
        <v>134</v>
      </c>
      <c r="B136" s="62" t="s">
        <v>135</v>
      </c>
      <c r="C136" s="74">
        <f>C115</f>
        <v>5.3659000000000007E-3</v>
      </c>
      <c r="D136" s="65">
        <f>D115</f>
        <v>5.8851581429999991</v>
      </c>
      <c r="E136" s="75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3"/>
      <c r="Z136" s="53"/>
    </row>
    <row r="137" spans="1:26" ht="21" hidden="1" customHeight="1" x14ac:dyDescent="0.35">
      <c r="A137" s="80" t="s">
        <v>136</v>
      </c>
      <c r="B137" s="62" t="s">
        <v>137</v>
      </c>
      <c r="C137" s="74">
        <f>C128</f>
        <v>0.17893440000000002</v>
      </c>
      <c r="D137" s="65">
        <f>D128</f>
        <v>196.24988188800003</v>
      </c>
      <c r="E137" s="75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3"/>
      <c r="Z137" s="53"/>
    </row>
    <row r="138" spans="1:26" ht="21" hidden="1" customHeight="1" x14ac:dyDescent="0.35">
      <c r="A138" s="80" t="s">
        <v>138</v>
      </c>
      <c r="B138" s="62" t="s">
        <v>63</v>
      </c>
      <c r="C138" s="74"/>
      <c r="D138" s="65"/>
      <c r="E138" s="75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3"/>
      <c r="Z138" s="53"/>
    </row>
    <row r="139" spans="1:26" ht="21" hidden="1" customHeight="1" x14ac:dyDescent="0.35">
      <c r="A139" s="210" t="s">
        <v>82</v>
      </c>
      <c r="B139" s="177"/>
      <c r="C139" s="32">
        <f>SUM(C133:C138)</f>
        <v>0.81919710000000023</v>
      </c>
      <c r="D139" s="22">
        <f>SUM(D133:D138)</f>
        <v>898.47080336700003</v>
      </c>
      <c r="E139" s="7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53"/>
      <c r="Z139" s="53"/>
    </row>
    <row r="140" spans="1:26" ht="21" hidden="1" customHeight="1" x14ac:dyDescent="0.35">
      <c r="A140" s="1"/>
      <c r="B140" s="1"/>
      <c r="C140" s="1"/>
      <c r="D140" s="36"/>
      <c r="E140" s="7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53"/>
      <c r="Z140" s="53"/>
    </row>
    <row r="141" spans="1:26" ht="21" hidden="1" customHeight="1" x14ac:dyDescent="0.35">
      <c r="A141" s="13" t="s">
        <v>139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53"/>
      <c r="Z141" s="53"/>
    </row>
    <row r="142" spans="1:26" ht="21" hidden="1" customHeight="1" x14ac:dyDescent="0.3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53"/>
      <c r="Z142" s="53"/>
    </row>
    <row r="143" spans="1:26" ht="21" hidden="1" customHeight="1" x14ac:dyDescent="0.35">
      <c r="A143" s="209" t="s">
        <v>140</v>
      </c>
      <c r="B143" s="177"/>
      <c r="C143" s="5" t="s">
        <v>87</v>
      </c>
      <c r="D143" s="5" t="s">
        <v>51</v>
      </c>
      <c r="E143" s="7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53"/>
      <c r="Z143" s="53"/>
    </row>
    <row r="144" spans="1:26" ht="21" hidden="1" customHeight="1" x14ac:dyDescent="0.35">
      <c r="A144" s="61" t="s">
        <v>23</v>
      </c>
      <c r="B144" s="62" t="s">
        <v>141</v>
      </c>
      <c r="C144" s="74">
        <v>0.03</v>
      </c>
      <c r="D144" s="63">
        <f>C144*C167</f>
        <v>62.833038101009997</v>
      </c>
      <c r="E144" s="81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3"/>
      <c r="Z144" s="53"/>
    </row>
    <row r="145" spans="1:26" ht="21" hidden="1" customHeight="1" x14ac:dyDescent="0.35">
      <c r="A145" s="61" t="s">
        <v>25</v>
      </c>
      <c r="B145" s="217" t="s">
        <v>142</v>
      </c>
      <c r="C145" s="180"/>
      <c r="D145" s="177"/>
      <c r="E145" s="82"/>
      <c r="F145" s="77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3"/>
      <c r="Z145" s="53"/>
    </row>
    <row r="146" spans="1:26" ht="21" hidden="1" customHeight="1" x14ac:dyDescent="0.35">
      <c r="A146" s="61"/>
      <c r="B146" s="62" t="s">
        <v>143</v>
      </c>
      <c r="C146" s="74">
        <v>6.4999999999999997E-3</v>
      </c>
      <c r="D146" s="63">
        <f>(($C$167+$D$144+$D$153)/(1-$C$152))*C146</f>
        <v>16.271017022128721</v>
      </c>
      <c r="E146" s="81"/>
      <c r="F146" s="77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3"/>
      <c r="Z146" s="53"/>
    </row>
    <row r="147" spans="1:26" ht="21" hidden="1" customHeight="1" x14ac:dyDescent="0.35">
      <c r="A147" s="61"/>
      <c r="B147" s="62" t="s">
        <v>144</v>
      </c>
      <c r="C147" s="74">
        <v>0.03</v>
      </c>
      <c r="D147" s="63">
        <f>(($C$167+$D$144+$D$153)/(1-$C$152))*C147</f>
        <v>75.097001640594101</v>
      </c>
      <c r="E147" s="81"/>
      <c r="F147" s="77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3"/>
      <c r="Z147" s="53"/>
    </row>
    <row r="148" spans="1:26" ht="21" hidden="1" customHeight="1" x14ac:dyDescent="0.35">
      <c r="A148" s="61"/>
      <c r="B148" s="62" t="s">
        <v>145</v>
      </c>
      <c r="C148" s="74">
        <v>0</v>
      </c>
      <c r="D148" s="63">
        <f>(($C$167+$D$144+$D$153)/(1-$C$152))*C148</f>
        <v>0</v>
      </c>
      <c r="E148" s="81"/>
      <c r="F148" s="77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3"/>
      <c r="Z148" s="53"/>
    </row>
    <row r="149" spans="1:26" ht="21" hidden="1" customHeight="1" x14ac:dyDescent="0.35">
      <c r="A149" s="61"/>
      <c r="B149" s="217" t="s">
        <v>146</v>
      </c>
      <c r="C149" s="180"/>
      <c r="D149" s="177"/>
      <c r="E149" s="82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3"/>
      <c r="Z149" s="53"/>
    </row>
    <row r="150" spans="1:26" ht="21" hidden="1" customHeight="1" x14ac:dyDescent="0.35">
      <c r="A150" s="61"/>
      <c r="B150" s="217" t="s">
        <v>147</v>
      </c>
      <c r="C150" s="180"/>
      <c r="D150" s="177"/>
      <c r="E150" s="82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3"/>
      <c r="Z150" s="53"/>
    </row>
    <row r="151" spans="1:26" ht="21" hidden="1" customHeight="1" x14ac:dyDescent="0.35">
      <c r="A151" s="61"/>
      <c r="B151" s="62" t="s">
        <v>148</v>
      </c>
      <c r="C151" s="74">
        <v>0.05</v>
      </c>
      <c r="D151" s="63">
        <f>(($C$167+$D$144+$D$153)/(1-$C$152))*C151</f>
        <v>125.16166940099018</v>
      </c>
      <c r="E151" s="81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3"/>
      <c r="Z151" s="53"/>
    </row>
    <row r="152" spans="1:26" ht="21" hidden="1" customHeight="1" x14ac:dyDescent="0.35">
      <c r="A152" s="61"/>
      <c r="B152" s="62" t="s">
        <v>149</v>
      </c>
      <c r="C152" s="74">
        <f>SUM(C146:C151)</f>
        <v>8.6499999999999994E-2</v>
      </c>
      <c r="D152" s="63">
        <f>(($C$167+$D$144+$D$153)/(1-$C$152))*C152</f>
        <v>216.52968806371297</v>
      </c>
      <c r="E152" s="81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3"/>
      <c r="Z152" s="53"/>
    </row>
    <row r="153" spans="1:26" ht="21" hidden="1" customHeight="1" x14ac:dyDescent="0.35">
      <c r="A153" s="61" t="s">
        <v>28</v>
      </c>
      <c r="B153" s="62" t="s">
        <v>150</v>
      </c>
      <c r="C153" s="74">
        <v>0.06</v>
      </c>
      <c r="D153" s="63">
        <f>C153*(C167+D144)</f>
        <v>129.43605848808059</v>
      </c>
      <c r="E153" s="81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3"/>
      <c r="Z153" s="53"/>
    </row>
    <row r="154" spans="1:26" ht="21" hidden="1" customHeight="1" x14ac:dyDescent="0.35">
      <c r="A154" s="218" t="s">
        <v>82</v>
      </c>
      <c r="B154" s="182"/>
      <c r="C154" s="37">
        <f>SUM(C144,C152,C153)</f>
        <v>0.17649999999999999</v>
      </c>
      <c r="D154" s="38">
        <f>SUM(D144,D152,D153)</f>
        <v>408.79878465280353</v>
      </c>
      <c r="E154" s="4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53"/>
      <c r="Z154" s="53"/>
    </row>
    <row r="155" spans="1:26" ht="72.75" hidden="1" customHeight="1" x14ac:dyDescent="0.35">
      <c r="A155" s="40" t="s">
        <v>168</v>
      </c>
      <c r="B155" s="183" t="s">
        <v>152</v>
      </c>
      <c r="C155" s="186" t="s">
        <v>153</v>
      </c>
      <c r="D155" s="187"/>
      <c r="E155" s="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53"/>
      <c r="Z155" s="53"/>
    </row>
    <row r="156" spans="1:26" ht="72.75" hidden="1" customHeight="1" x14ac:dyDescent="0.35">
      <c r="A156" s="40" t="s">
        <v>154</v>
      </c>
      <c r="B156" s="184"/>
      <c r="C156" s="188"/>
      <c r="D156" s="189"/>
      <c r="E156" s="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53"/>
      <c r="Z156" s="53"/>
    </row>
    <row r="157" spans="1:26" ht="72.75" hidden="1" customHeight="1" x14ac:dyDescent="0.35">
      <c r="A157" s="40" t="s">
        <v>155</v>
      </c>
      <c r="B157" s="185"/>
      <c r="C157" s="190"/>
      <c r="D157" s="191"/>
      <c r="E157" s="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53"/>
      <c r="Z157" s="53"/>
    </row>
    <row r="158" spans="1:26" ht="21" hidden="1" customHeight="1" x14ac:dyDescent="0.35">
      <c r="A158" s="41"/>
      <c r="B158" s="2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53"/>
      <c r="Z158" s="53"/>
    </row>
    <row r="159" spans="1:26" ht="21" hidden="1" customHeight="1" x14ac:dyDescent="0.35">
      <c r="A159" s="41"/>
      <c r="B159" s="2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53"/>
      <c r="Z159" s="53"/>
    </row>
    <row r="160" spans="1:26" ht="21" hidden="1" customHeight="1" x14ac:dyDescent="0.35">
      <c r="A160" s="41"/>
      <c r="B160" s="29" t="s">
        <v>169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53"/>
      <c r="Z160" s="53"/>
    </row>
    <row r="161" spans="1:26" ht="21" hidden="1" customHeight="1" x14ac:dyDescent="0.3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53"/>
      <c r="Z161" s="53"/>
    </row>
    <row r="162" spans="1:26" ht="21" hidden="1" customHeight="1" x14ac:dyDescent="0.35">
      <c r="A162" s="209" t="s">
        <v>157</v>
      </c>
      <c r="B162" s="177"/>
      <c r="C162" s="5" t="s">
        <v>51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53"/>
      <c r="Z162" s="53"/>
    </row>
    <row r="163" spans="1:26" ht="21" hidden="1" customHeight="1" x14ac:dyDescent="0.35">
      <c r="A163" s="6" t="s">
        <v>23</v>
      </c>
      <c r="B163" s="7" t="s">
        <v>49</v>
      </c>
      <c r="C163" s="17">
        <f>C46</f>
        <v>1096.77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53"/>
      <c r="Z163" s="53"/>
    </row>
    <row r="164" spans="1:26" ht="21" hidden="1" customHeight="1" x14ac:dyDescent="0.35">
      <c r="A164" s="6" t="s">
        <v>25</v>
      </c>
      <c r="B164" s="7" t="s">
        <v>66</v>
      </c>
      <c r="C164" s="17">
        <f>C59</f>
        <v>99.19380000000001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53"/>
      <c r="Z164" s="53"/>
    </row>
    <row r="165" spans="1:26" ht="21" hidden="1" customHeight="1" x14ac:dyDescent="0.35">
      <c r="A165" s="6" t="s">
        <v>28</v>
      </c>
      <c r="B165" s="7" t="s">
        <v>158</v>
      </c>
      <c r="C165" s="17">
        <f>C69</f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53"/>
      <c r="Z165" s="53"/>
    </row>
    <row r="166" spans="1:26" ht="21" hidden="1" customHeight="1" x14ac:dyDescent="0.35">
      <c r="A166" s="6" t="s">
        <v>31</v>
      </c>
      <c r="B166" s="7" t="s">
        <v>159</v>
      </c>
      <c r="C166" s="17">
        <f>D139</f>
        <v>898.47080336700003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53"/>
      <c r="Z166" s="53"/>
    </row>
    <row r="167" spans="1:26" ht="21" hidden="1" customHeight="1" x14ac:dyDescent="0.35">
      <c r="A167" s="8"/>
      <c r="B167" s="33" t="s">
        <v>160</v>
      </c>
      <c r="C167" s="17">
        <f>SUM(C163:C166)</f>
        <v>2094.4346033669999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53"/>
      <c r="Z167" s="53"/>
    </row>
    <row r="168" spans="1:26" ht="21" hidden="1" customHeight="1" x14ac:dyDescent="0.35">
      <c r="A168" s="6" t="s">
        <v>56</v>
      </c>
      <c r="B168" s="7" t="s">
        <v>139</v>
      </c>
      <c r="C168" s="17">
        <f>D154</f>
        <v>408.79878465280353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53"/>
      <c r="Z168" s="53"/>
    </row>
    <row r="169" spans="1:26" ht="21" hidden="1" customHeight="1" x14ac:dyDescent="0.35">
      <c r="A169" s="210" t="s">
        <v>161</v>
      </c>
      <c r="B169" s="177"/>
      <c r="C169" s="17">
        <f>C167+C168</f>
        <v>2503.2333880198034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53"/>
      <c r="Z169" s="53"/>
    </row>
    <row r="170" spans="1:26" ht="21" hidden="1" customHeight="1" x14ac:dyDescent="0.35">
      <c r="A170" s="48"/>
      <c r="B170" s="4"/>
      <c r="C170" s="4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53"/>
      <c r="Z170" s="53"/>
    </row>
    <row r="171" spans="1:26" ht="21" hidden="1" customHeight="1" x14ac:dyDescent="0.35">
      <c r="A171" s="84"/>
      <c r="B171" s="85"/>
      <c r="C171" s="86"/>
      <c r="D171" s="87"/>
      <c r="E171" s="87"/>
      <c r="F171" s="8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53"/>
      <c r="Z171" s="53"/>
    </row>
    <row r="172" spans="1:26" ht="21" hidden="1" customHeight="1" x14ac:dyDescent="0.35">
      <c r="A172" s="48"/>
      <c r="B172" s="4"/>
      <c r="C172" s="4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53"/>
      <c r="Z172" s="53"/>
    </row>
    <row r="173" spans="1:26" ht="43.5" customHeight="1" x14ac:dyDescent="0.35">
      <c r="A173" s="175" t="s">
        <v>333</v>
      </c>
      <c r="B173" s="175"/>
      <c r="C173" s="17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53"/>
      <c r="Z173" s="53"/>
    </row>
    <row r="174" spans="1:26" ht="33" customHeight="1" x14ac:dyDescent="0.5">
      <c r="A174" s="222" t="s">
        <v>336</v>
      </c>
      <c r="B174" s="195"/>
      <c r="C174" s="19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53"/>
      <c r="Z174" s="53"/>
    </row>
    <row r="175" spans="1:26" ht="21" customHeight="1" x14ac:dyDescent="0.35">
      <c r="A175" s="2"/>
      <c r="B175" s="2" t="s">
        <v>0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53"/>
      <c r="Z175" s="53"/>
    </row>
    <row r="176" spans="1:26" ht="21" customHeight="1" x14ac:dyDescent="0.35">
      <c r="A176" s="194" t="s">
        <v>1</v>
      </c>
      <c r="B176" s="195"/>
      <c r="C176" s="19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53"/>
      <c r="Z176" s="53"/>
    </row>
    <row r="177" spans="1:26" ht="21" customHeight="1" x14ac:dyDescent="0.35">
      <c r="A177" s="194" t="s">
        <v>2</v>
      </c>
      <c r="B177" s="195"/>
      <c r="C177" s="19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53"/>
      <c r="Z177" s="53"/>
    </row>
    <row r="178" spans="1:26" ht="21" customHeight="1" x14ac:dyDescent="0.35">
      <c r="A178" s="3" t="s">
        <v>3</v>
      </c>
      <c r="B178" s="3" t="s">
        <v>4</v>
      </c>
      <c r="C178" s="3" t="s">
        <v>5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53"/>
      <c r="Z178" s="53"/>
    </row>
    <row r="179" spans="1:26" ht="21" customHeight="1" x14ac:dyDescent="0.35">
      <c r="A179" s="194" t="s">
        <v>6</v>
      </c>
      <c r="B179" s="195"/>
      <c r="C179" s="19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53"/>
      <c r="Z179" s="53"/>
    </row>
    <row r="180" spans="1:26" ht="21" customHeight="1" x14ac:dyDescent="0.35">
      <c r="A180" s="3" t="s">
        <v>7</v>
      </c>
      <c r="B180" s="3" t="s">
        <v>8</v>
      </c>
      <c r="C180" s="3" t="s">
        <v>9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53"/>
      <c r="Z180" s="53"/>
    </row>
    <row r="181" spans="1:26" ht="21" customHeight="1" x14ac:dyDescent="0.35">
      <c r="A181" s="3" t="s">
        <v>10</v>
      </c>
      <c r="B181" s="3" t="s">
        <v>11</v>
      </c>
      <c r="C181" s="3" t="s">
        <v>12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53"/>
      <c r="Z181" s="53"/>
    </row>
    <row r="182" spans="1:26" ht="21" customHeight="1" x14ac:dyDescent="0.35">
      <c r="A182" s="3" t="s">
        <v>13</v>
      </c>
      <c r="B182" s="194" t="s">
        <v>14</v>
      </c>
      <c r="C182" s="19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53"/>
      <c r="Z182" s="53"/>
    </row>
    <row r="183" spans="1:26" ht="21" customHeight="1" x14ac:dyDescent="0.35">
      <c r="A183" s="194" t="s">
        <v>15</v>
      </c>
      <c r="B183" s="195"/>
      <c r="C183" s="19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53"/>
      <c r="Z183" s="53"/>
    </row>
    <row r="184" spans="1:26" ht="21" customHeight="1" x14ac:dyDescent="0.35">
      <c r="A184" s="3" t="s">
        <v>16</v>
      </c>
      <c r="B184" s="3" t="s">
        <v>17</v>
      </c>
      <c r="C184" s="3" t="s">
        <v>18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53"/>
      <c r="Z184" s="53"/>
    </row>
    <row r="185" spans="1:26" ht="21" customHeight="1" x14ac:dyDescent="0.35">
      <c r="A185" s="3" t="s">
        <v>19</v>
      </c>
      <c r="B185" s="3" t="s">
        <v>20</v>
      </c>
      <c r="C185" s="3" t="s">
        <v>21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53"/>
      <c r="Z185" s="53"/>
    </row>
    <row r="186" spans="1:26" ht="2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53"/>
      <c r="Z186" s="53"/>
    </row>
    <row r="187" spans="1:26" ht="21" customHeight="1" x14ac:dyDescent="0.35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53"/>
      <c r="Z187" s="53"/>
    </row>
    <row r="188" spans="1:26" ht="21" customHeight="1" x14ac:dyDescent="0.35">
      <c r="A188" s="5"/>
      <c r="B188" s="5" t="s">
        <v>22</v>
      </c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53"/>
      <c r="Z188" s="53"/>
    </row>
    <row r="189" spans="1:26" ht="21" customHeight="1" x14ac:dyDescent="0.35">
      <c r="A189" s="6" t="s">
        <v>23</v>
      </c>
      <c r="B189" s="7" t="s">
        <v>24</v>
      </c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53"/>
      <c r="Z189" s="53"/>
    </row>
    <row r="190" spans="1:26" ht="21" customHeight="1" x14ac:dyDescent="0.35">
      <c r="A190" s="6" t="s">
        <v>25</v>
      </c>
      <c r="B190" s="7" t="s">
        <v>26</v>
      </c>
      <c r="C190" s="8" t="s">
        <v>27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53"/>
      <c r="Z190" s="53"/>
    </row>
    <row r="191" spans="1:26" ht="21" customHeight="1" x14ac:dyDescent="0.35">
      <c r="A191" s="6" t="s">
        <v>28</v>
      </c>
      <c r="B191" s="7" t="s">
        <v>29</v>
      </c>
      <c r="C191" s="8" t="s">
        <v>30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53"/>
      <c r="Z191" s="53"/>
    </row>
    <row r="192" spans="1:26" ht="21" customHeight="1" x14ac:dyDescent="0.35">
      <c r="A192" s="6" t="s">
        <v>31</v>
      </c>
      <c r="B192" s="7" t="s">
        <v>163</v>
      </c>
      <c r="C192" s="8" t="s">
        <v>33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53"/>
      <c r="Z192" s="53"/>
    </row>
    <row r="193" spans="1:26" ht="2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53"/>
      <c r="Z193" s="53"/>
    </row>
    <row r="194" spans="1:26" ht="2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53"/>
      <c r="Z194" s="53"/>
    </row>
    <row r="195" spans="1:26" ht="21" customHeight="1" x14ac:dyDescent="0.35">
      <c r="A195" s="5" t="s">
        <v>34</v>
      </c>
      <c r="B195" s="5" t="s">
        <v>35</v>
      </c>
      <c r="C195" s="5" t="s">
        <v>36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53"/>
      <c r="Z195" s="53"/>
    </row>
    <row r="196" spans="1:26" ht="21" customHeight="1" x14ac:dyDescent="0.35">
      <c r="A196" s="8" t="str">
        <f>A23</f>
        <v>Preparo de Alimentos</v>
      </c>
      <c r="B196" s="8" t="str">
        <f>B23</f>
        <v xml:space="preserve">Merendeira </v>
      </c>
      <c r="C196" s="55">
        <v>307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53"/>
      <c r="Z196" s="53"/>
    </row>
    <row r="197" spans="1:26" ht="21" customHeight="1" x14ac:dyDescent="0.35">
      <c r="A197" s="96" t="str">
        <f>A24</f>
        <v>Preparo de Alimentos</v>
      </c>
      <c r="B197" s="96" t="str">
        <f>B24</f>
        <v>Nutricionista</v>
      </c>
      <c r="C197" s="97">
        <f>C24</f>
        <v>13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53"/>
      <c r="Z197" s="53"/>
    </row>
    <row r="198" spans="1:26" ht="21" customHeight="1" x14ac:dyDescent="0.35">
      <c r="A198" s="98" t="s">
        <v>40</v>
      </c>
      <c r="B198" s="98" t="s">
        <v>41</v>
      </c>
      <c r="C198" s="99">
        <v>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53"/>
      <c r="Z198" s="53"/>
    </row>
    <row r="199" spans="1:26" ht="21" customHeight="1" x14ac:dyDescent="0.35">
      <c r="A199" s="1"/>
      <c r="B199" s="13" t="s">
        <v>42</v>
      </c>
      <c r="C199" s="100">
        <f>SUM(C196:C198)</f>
        <v>322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53"/>
      <c r="Z199" s="53"/>
    </row>
    <row r="200" spans="1:26" ht="21" customHeight="1" x14ac:dyDescent="0.3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53"/>
      <c r="Z200" s="53"/>
    </row>
    <row r="201" spans="1:26" ht="21" customHeight="1" x14ac:dyDescent="0.35">
      <c r="A201" s="199" t="s">
        <v>43</v>
      </c>
      <c r="B201" s="180"/>
      <c r="C201" s="17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53"/>
      <c r="Z201" s="53"/>
    </row>
    <row r="202" spans="1:26" ht="21" customHeight="1" x14ac:dyDescent="0.35">
      <c r="A202" s="6">
        <v>1</v>
      </c>
      <c r="B202" s="16" t="s">
        <v>44</v>
      </c>
      <c r="C202" s="8" t="s">
        <v>40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53"/>
      <c r="Z202" s="53"/>
    </row>
    <row r="203" spans="1:26" ht="21" customHeight="1" x14ac:dyDescent="0.35">
      <c r="A203" s="6">
        <v>2</v>
      </c>
      <c r="B203" s="16" t="s">
        <v>45</v>
      </c>
      <c r="C203" s="1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53"/>
      <c r="Z203" s="53"/>
    </row>
    <row r="204" spans="1:26" ht="21" customHeight="1" x14ac:dyDescent="0.35">
      <c r="A204" s="6">
        <v>3</v>
      </c>
      <c r="B204" s="16" t="s">
        <v>46</v>
      </c>
      <c r="C204" s="1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53"/>
      <c r="Z204" s="53"/>
    </row>
    <row r="205" spans="1:26" ht="21" customHeight="1" x14ac:dyDescent="0.35">
      <c r="A205" s="6">
        <v>4</v>
      </c>
      <c r="B205" s="16" t="s">
        <v>48</v>
      </c>
      <c r="C205" s="1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53"/>
      <c r="Z205" s="53"/>
    </row>
    <row r="206" spans="1:26" ht="2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53"/>
      <c r="Z206" s="53"/>
    </row>
    <row r="207" spans="1:26" ht="21" customHeight="1" x14ac:dyDescent="0.35">
      <c r="A207" s="13" t="s">
        <v>49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53"/>
      <c r="Z207" s="53"/>
    </row>
    <row r="208" spans="1:26" ht="21" customHeight="1" x14ac:dyDescent="0.3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53"/>
      <c r="Z208" s="53"/>
    </row>
    <row r="209" spans="1:26" ht="21" customHeight="1" x14ac:dyDescent="0.35">
      <c r="A209" s="209" t="s">
        <v>50</v>
      </c>
      <c r="B209" s="177"/>
      <c r="C209" s="5" t="s">
        <v>51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53"/>
      <c r="Z209" s="53"/>
    </row>
    <row r="210" spans="1:26" ht="21" customHeight="1" x14ac:dyDescent="0.35">
      <c r="A210" s="6" t="s">
        <v>23</v>
      </c>
      <c r="B210" s="7" t="s">
        <v>172</v>
      </c>
      <c r="C210" s="17">
        <f>C203</f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53"/>
      <c r="Z210" s="53"/>
    </row>
    <row r="211" spans="1:26" ht="21" customHeight="1" x14ac:dyDescent="0.35">
      <c r="A211" s="6" t="s">
        <v>25</v>
      </c>
      <c r="B211" s="7" t="s">
        <v>53</v>
      </c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53"/>
      <c r="Z211" s="53"/>
    </row>
    <row r="212" spans="1:26" ht="21" customHeight="1" x14ac:dyDescent="0.35">
      <c r="A212" s="6" t="s">
        <v>28</v>
      </c>
      <c r="B212" s="7" t="s">
        <v>54</v>
      </c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53"/>
      <c r="Z212" s="53"/>
    </row>
    <row r="213" spans="1:26" ht="21" customHeight="1" x14ac:dyDescent="0.35">
      <c r="A213" s="6" t="s">
        <v>31</v>
      </c>
      <c r="B213" s="7" t="s">
        <v>55</v>
      </c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53"/>
      <c r="Z213" s="53"/>
    </row>
    <row r="214" spans="1:26" ht="21" customHeight="1" x14ac:dyDescent="0.35">
      <c r="A214" s="6" t="s">
        <v>56</v>
      </c>
      <c r="B214" s="7" t="s">
        <v>57</v>
      </c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53"/>
      <c r="Z214" s="53"/>
    </row>
    <row r="215" spans="1:26" ht="21" customHeight="1" x14ac:dyDescent="0.35">
      <c r="A215" s="6" t="s">
        <v>58</v>
      </c>
      <c r="B215" s="7" t="s">
        <v>59</v>
      </c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53"/>
      <c r="Z215" s="53"/>
    </row>
    <row r="216" spans="1:26" ht="21" customHeight="1" x14ac:dyDescent="0.35">
      <c r="A216" s="6" t="s">
        <v>60</v>
      </c>
      <c r="B216" s="7" t="s">
        <v>61</v>
      </c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53"/>
      <c r="Z216" s="53"/>
    </row>
    <row r="217" spans="1:26" ht="21" customHeight="1" x14ac:dyDescent="0.35">
      <c r="A217" s="6" t="s">
        <v>62</v>
      </c>
      <c r="B217" s="7" t="s">
        <v>63</v>
      </c>
      <c r="C217" s="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53"/>
      <c r="Z217" s="53"/>
    </row>
    <row r="218" spans="1:26" ht="21" customHeight="1" x14ac:dyDescent="0.35">
      <c r="A218" s="207" t="s">
        <v>64</v>
      </c>
      <c r="B218" s="208"/>
      <c r="C218" s="17">
        <f>SUM(C210:C217)</f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53"/>
      <c r="Z218" s="53"/>
    </row>
    <row r="219" spans="1:26" ht="21" customHeight="1" x14ac:dyDescent="0.35">
      <c r="A219" s="21" t="s">
        <v>65</v>
      </c>
      <c r="B219" s="2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53"/>
      <c r="Z219" s="53"/>
    </row>
    <row r="220" spans="1:26" ht="2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53"/>
      <c r="Z220" s="53"/>
    </row>
    <row r="221" spans="1:26" ht="21" customHeight="1" x14ac:dyDescent="0.35">
      <c r="A221" s="13" t="s">
        <v>66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53"/>
      <c r="Z221" s="53"/>
    </row>
    <row r="222" spans="1:26" ht="21" customHeight="1" x14ac:dyDescent="0.3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53"/>
      <c r="Z222" s="53"/>
    </row>
    <row r="223" spans="1:26" ht="21" customHeight="1" x14ac:dyDescent="0.35">
      <c r="A223" s="209" t="s">
        <v>67</v>
      </c>
      <c r="B223" s="177"/>
      <c r="C223" s="5" t="s">
        <v>51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53"/>
      <c r="Z223" s="53"/>
    </row>
    <row r="224" spans="1:26" ht="21" customHeight="1" x14ac:dyDescent="0.35">
      <c r="A224" s="6" t="s">
        <v>23</v>
      </c>
      <c r="B224" s="7" t="s">
        <v>68</v>
      </c>
      <c r="C224" s="2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53"/>
      <c r="Z224" s="53"/>
    </row>
    <row r="225" spans="1:26" ht="44.25" customHeight="1" x14ac:dyDescent="0.35">
      <c r="A225" s="6" t="s">
        <v>25</v>
      </c>
      <c r="B225" s="89" t="s">
        <v>69</v>
      </c>
      <c r="C225" s="2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53"/>
      <c r="Z225" s="53"/>
    </row>
    <row r="226" spans="1:26" ht="21" customHeight="1" x14ac:dyDescent="0.35">
      <c r="A226" s="6" t="s">
        <v>28</v>
      </c>
      <c r="B226" s="7" t="s">
        <v>70</v>
      </c>
      <c r="C226" s="22">
        <v>0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53"/>
      <c r="Z226" s="53"/>
    </row>
    <row r="227" spans="1:26" ht="21" customHeight="1" x14ac:dyDescent="0.35">
      <c r="A227" s="6" t="s">
        <v>31</v>
      </c>
      <c r="B227" s="7" t="s">
        <v>71</v>
      </c>
      <c r="C227" s="2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53"/>
      <c r="Z227" s="53"/>
    </row>
    <row r="228" spans="1:26" ht="21" customHeight="1" x14ac:dyDescent="0.35">
      <c r="A228" s="6" t="s">
        <v>56</v>
      </c>
      <c r="B228" s="7" t="s">
        <v>72</v>
      </c>
      <c r="C228" s="2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53"/>
      <c r="Z228" s="53"/>
    </row>
    <row r="229" spans="1:26" ht="21" customHeight="1" x14ac:dyDescent="0.35">
      <c r="A229" s="6" t="s">
        <v>58</v>
      </c>
      <c r="B229" s="7" t="s">
        <v>73</v>
      </c>
      <c r="C229" s="22">
        <v>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53"/>
      <c r="Z229" s="53"/>
    </row>
    <row r="230" spans="1:26" ht="21" customHeight="1" x14ac:dyDescent="0.35">
      <c r="A230" s="6" t="s">
        <v>60</v>
      </c>
      <c r="B230" s="20" t="s">
        <v>63</v>
      </c>
      <c r="C230" s="2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53"/>
      <c r="Z230" s="53"/>
    </row>
    <row r="231" spans="1:26" ht="21" customHeight="1" x14ac:dyDescent="0.35">
      <c r="A231" s="207" t="s">
        <v>74</v>
      </c>
      <c r="B231" s="208"/>
      <c r="C231" s="22">
        <f>SUM(C224:C230)</f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53"/>
      <c r="Z231" s="53"/>
    </row>
    <row r="232" spans="1:26" ht="21" customHeight="1" x14ac:dyDescent="0.35">
      <c r="A232" s="23" t="s">
        <v>75</v>
      </c>
      <c r="B232" s="24" t="s">
        <v>76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53"/>
      <c r="Z232" s="53"/>
    </row>
    <row r="233" spans="1:26" ht="2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53"/>
      <c r="Z233" s="53"/>
    </row>
    <row r="234" spans="1:26" ht="21" customHeight="1" x14ac:dyDescent="0.35">
      <c r="A234" s="13" t="s">
        <v>77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53"/>
      <c r="Z234" s="53"/>
    </row>
    <row r="235" spans="1:26" ht="21" customHeight="1" x14ac:dyDescent="0.3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53"/>
      <c r="Z235" s="53"/>
    </row>
    <row r="236" spans="1:26" ht="21" customHeight="1" x14ac:dyDescent="0.35">
      <c r="A236" s="209" t="s">
        <v>166</v>
      </c>
      <c r="B236" s="177"/>
      <c r="C236" s="5" t="s">
        <v>51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53"/>
      <c r="Z236" s="53"/>
    </row>
    <row r="237" spans="1:26" ht="21" customHeight="1" x14ac:dyDescent="0.35">
      <c r="A237" s="6" t="s">
        <v>23</v>
      </c>
      <c r="B237" s="52" t="str">
        <f>B65</f>
        <v>Uniformes e EPI</v>
      </c>
      <c r="C237" s="22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53"/>
      <c r="Z237" s="53"/>
    </row>
    <row r="238" spans="1:26" ht="21" customHeight="1" x14ac:dyDescent="0.35">
      <c r="A238" s="6" t="s">
        <v>25</v>
      </c>
      <c r="B238" s="52" t="str">
        <f>B66</f>
        <v>Materiais</v>
      </c>
      <c r="C238" s="22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53"/>
      <c r="Z238" s="53"/>
    </row>
    <row r="239" spans="1:26" ht="21" customHeight="1" x14ac:dyDescent="0.35">
      <c r="A239" s="6" t="s">
        <v>28</v>
      </c>
      <c r="B239" s="52" t="str">
        <f>B67</f>
        <v xml:space="preserve">Equipamentos </v>
      </c>
      <c r="C239" s="22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53"/>
      <c r="Z239" s="53"/>
    </row>
    <row r="240" spans="1:26" ht="21" customHeight="1" x14ac:dyDescent="0.35">
      <c r="A240" s="6" t="s">
        <v>31</v>
      </c>
      <c r="B240" s="52">
        <f>B68</f>
        <v>0</v>
      </c>
      <c r="C240" s="2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53"/>
      <c r="Z240" s="53"/>
    </row>
    <row r="241" spans="1:26" ht="21" customHeight="1" x14ac:dyDescent="0.35">
      <c r="A241" s="210" t="s">
        <v>82</v>
      </c>
      <c r="B241" s="177"/>
      <c r="C241" s="22">
        <f>SUM(C237:C240)</f>
        <v>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53"/>
      <c r="Z241" s="53"/>
    </row>
    <row r="242" spans="1:26" ht="21" customHeight="1" x14ac:dyDescent="0.35">
      <c r="A242" s="3" t="s">
        <v>83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53"/>
      <c r="Z242" s="53"/>
    </row>
    <row r="243" spans="1:26" ht="2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53"/>
      <c r="Z243" s="53"/>
    </row>
    <row r="244" spans="1:26" ht="21" customHeight="1" x14ac:dyDescent="0.35">
      <c r="A244" s="29" t="s">
        <v>84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53"/>
      <c r="Z244" s="53"/>
    </row>
    <row r="245" spans="1:26" ht="21" customHeight="1" x14ac:dyDescent="0.35">
      <c r="A245" s="2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53"/>
      <c r="Z245" s="53"/>
    </row>
    <row r="246" spans="1:26" ht="21" customHeight="1" x14ac:dyDescent="0.35">
      <c r="A246" s="29" t="s">
        <v>85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53"/>
      <c r="Z246" s="53"/>
    </row>
    <row r="247" spans="1:26" ht="21" customHeight="1" x14ac:dyDescent="0.3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53"/>
      <c r="Z247" s="53"/>
    </row>
    <row r="248" spans="1:26" ht="21" customHeight="1" x14ac:dyDescent="0.35">
      <c r="A248" s="209" t="s">
        <v>86</v>
      </c>
      <c r="B248" s="177"/>
      <c r="C248" s="90" t="s">
        <v>87</v>
      </c>
      <c r="D248" s="5" t="s">
        <v>51</v>
      </c>
      <c r="E248" s="7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53"/>
      <c r="Z248" s="53"/>
    </row>
    <row r="249" spans="1:26" ht="21" customHeight="1" x14ac:dyDescent="0.35">
      <c r="A249" s="6" t="s">
        <v>23</v>
      </c>
      <c r="B249" s="7" t="s">
        <v>88</v>
      </c>
      <c r="C249" s="32">
        <v>0.2</v>
      </c>
      <c r="D249" s="22">
        <f t="shared" ref="D249:D256" si="4">C249*$C$218</f>
        <v>0</v>
      </c>
      <c r="E249" s="7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53"/>
      <c r="Z249" s="53"/>
    </row>
    <row r="250" spans="1:26" ht="21" customHeight="1" x14ac:dyDescent="0.35">
      <c r="A250" s="6" t="s">
        <v>25</v>
      </c>
      <c r="B250" s="7" t="s">
        <v>89</v>
      </c>
      <c r="C250" s="32">
        <v>1.4999999999999999E-2</v>
      </c>
      <c r="D250" s="22">
        <f t="shared" si="4"/>
        <v>0</v>
      </c>
      <c r="E250" s="7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53"/>
      <c r="Z250" s="53"/>
    </row>
    <row r="251" spans="1:26" ht="21" customHeight="1" x14ac:dyDescent="0.35">
      <c r="A251" s="6" t="s">
        <v>28</v>
      </c>
      <c r="B251" s="7" t="s">
        <v>90</v>
      </c>
      <c r="C251" s="32">
        <v>0.01</v>
      </c>
      <c r="D251" s="22">
        <f t="shared" si="4"/>
        <v>0</v>
      </c>
      <c r="E251" s="7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53"/>
      <c r="Z251" s="53"/>
    </row>
    <row r="252" spans="1:26" ht="21" customHeight="1" x14ac:dyDescent="0.35">
      <c r="A252" s="6" t="s">
        <v>31</v>
      </c>
      <c r="B252" s="7" t="s">
        <v>91</v>
      </c>
      <c r="C252" s="32">
        <v>2E-3</v>
      </c>
      <c r="D252" s="22">
        <f t="shared" si="4"/>
        <v>0</v>
      </c>
      <c r="E252" s="7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53"/>
      <c r="Z252" s="53"/>
    </row>
    <row r="253" spans="1:26" ht="21" customHeight="1" x14ac:dyDescent="0.35">
      <c r="A253" s="6" t="s">
        <v>56</v>
      </c>
      <c r="B253" s="7" t="s">
        <v>92</v>
      </c>
      <c r="C253" s="32">
        <v>2.5000000000000001E-2</v>
      </c>
      <c r="D253" s="22">
        <f t="shared" si="4"/>
        <v>0</v>
      </c>
      <c r="E253" s="7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53"/>
      <c r="Z253" s="53"/>
    </row>
    <row r="254" spans="1:26" ht="21" customHeight="1" x14ac:dyDescent="0.35">
      <c r="A254" s="6" t="s">
        <v>58</v>
      </c>
      <c r="B254" s="7" t="s">
        <v>93</v>
      </c>
      <c r="C254" s="32">
        <v>0.08</v>
      </c>
      <c r="D254" s="22">
        <f t="shared" si="4"/>
        <v>0</v>
      </c>
      <c r="E254" s="7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53"/>
      <c r="Z254" s="53"/>
    </row>
    <row r="255" spans="1:26" ht="21" customHeight="1" x14ac:dyDescent="0.35">
      <c r="A255" s="6" t="s">
        <v>60</v>
      </c>
      <c r="B255" s="7" t="s">
        <v>94</v>
      </c>
      <c r="C255" s="32">
        <v>0.03</v>
      </c>
      <c r="D255" s="22">
        <f t="shared" si="4"/>
        <v>0</v>
      </c>
      <c r="E255" s="7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53"/>
      <c r="Z255" s="53"/>
    </row>
    <row r="256" spans="1:26" ht="21" customHeight="1" x14ac:dyDescent="0.35">
      <c r="A256" s="6" t="s">
        <v>62</v>
      </c>
      <c r="B256" s="7" t="s">
        <v>95</v>
      </c>
      <c r="C256" s="32">
        <v>6.0000000000000001E-3</v>
      </c>
      <c r="D256" s="22">
        <f t="shared" si="4"/>
        <v>0</v>
      </c>
      <c r="E256" s="7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53"/>
      <c r="Z256" s="53"/>
    </row>
    <row r="257" spans="1:26" ht="21" customHeight="1" x14ac:dyDescent="0.35">
      <c r="A257" s="210" t="s">
        <v>74</v>
      </c>
      <c r="B257" s="177"/>
      <c r="C257" s="32">
        <f>SUM(C249:C256)</f>
        <v>0.3680000000000001</v>
      </c>
      <c r="D257" s="22">
        <f>SUM(D249:D256)</f>
        <v>0</v>
      </c>
      <c r="E257" s="7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53"/>
      <c r="Z257" s="53"/>
    </row>
    <row r="258" spans="1:26" ht="21" customHeight="1" x14ac:dyDescent="0.35">
      <c r="A258" s="23" t="s">
        <v>96</v>
      </c>
      <c r="B258" s="24" t="s">
        <v>97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53"/>
      <c r="Z258" s="53"/>
    </row>
    <row r="259" spans="1:26" ht="21" customHeight="1" x14ac:dyDescent="0.35">
      <c r="A259" s="23" t="s">
        <v>98</v>
      </c>
      <c r="B259" s="24" t="s">
        <v>99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53"/>
      <c r="Z259" s="53"/>
    </row>
    <row r="260" spans="1:26" ht="2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53"/>
      <c r="Z260" s="53"/>
    </row>
    <row r="261" spans="1:26" ht="21" customHeight="1" x14ac:dyDescent="0.35">
      <c r="A261" s="13" t="s">
        <v>173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53"/>
      <c r="Z261" s="53"/>
    </row>
    <row r="262" spans="1:26" ht="21" customHeight="1" x14ac:dyDescent="0.3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53"/>
      <c r="Z262" s="53"/>
    </row>
    <row r="263" spans="1:26" ht="21" customHeight="1" x14ac:dyDescent="0.35">
      <c r="A263" s="209" t="s">
        <v>101</v>
      </c>
      <c r="B263" s="177"/>
      <c r="C263" s="5" t="s">
        <v>87</v>
      </c>
      <c r="D263" s="5" t="s">
        <v>51</v>
      </c>
      <c r="E263" s="7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53"/>
      <c r="Z263" s="53"/>
    </row>
    <row r="264" spans="1:26" ht="21" customHeight="1" x14ac:dyDescent="0.35">
      <c r="A264" s="6" t="s">
        <v>23</v>
      </c>
      <c r="B264" s="7" t="s">
        <v>102</v>
      </c>
      <c r="C264" s="32">
        <v>8.3299999999999999E-2</v>
      </c>
      <c r="D264" s="22">
        <f>C264*$C$218</f>
        <v>0</v>
      </c>
      <c r="E264" s="7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53"/>
      <c r="Z264" s="53"/>
    </row>
    <row r="265" spans="1:26" ht="21" customHeight="1" x14ac:dyDescent="0.35">
      <c r="A265" s="6"/>
      <c r="B265" s="7" t="s">
        <v>103</v>
      </c>
      <c r="C265" s="32">
        <v>8.3299999999999999E-2</v>
      </c>
      <c r="D265" s="22">
        <f>C265*$C$46</f>
        <v>91.360940999999997</v>
      </c>
      <c r="E265" s="7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53"/>
      <c r="Z265" s="53"/>
    </row>
    <row r="266" spans="1:26" ht="21" customHeight="1" x14ac:dyDescent="0.35">
      <c r="A266" s="6"/>
      <c r="B266" s="7" t="s">
        <v>174</v>
      </c>
      <c r="C266" s="32">
        <v>2.7799999999999998E-2</v>
      </c>
      <c r="D266" s="22">
        <f>C266*$C$46</f>
        <v>30.490205999999997</v>
      </c>
      <c r="E266" s="7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53"/>
      <c r="Z266" s="53"/>
    </row>
    <row r="267" spans="1:26" ht="21" customHeight="1" x14ac:dyDescent="0.35">
      <c r="A267" s="8"/>
      <c r="B267" s="33" t="s">
        <v>105</v>
      </c>
      <c r="C267" s="32">
        <f>C264+C265+C266</f>
        <v>0.19439999999999999</v>
      </c>
      <c r="D267" s="22">
        <f>C267*$C$218</f>
        <v>0</v>
      </c>
      <c r="E267" s="7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53"/>
      <c r="Z267" s="53"/>
    </row>
    <row r="268" spans="1:26" ht="21" customHeight="1" x14ac:dyDescent="0.35">
      <c r="A268" s="6" t="s">
        <v>25</v>
      </c>
      <c r="B268" s="7" t="s">
        <v>106</v>
      </c>
      <c r="C268" s="32">
        <f>C257*C267</f>
        <v>7.1539200000000011E-2</v>
      </c>
      <c r="D268" s="22">
        <f>C268*$C$218</f>
        <v>0</v>
      </c>
      <c r="E268" s="7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53"/>
      <c r="Z268" s="53"/>
    </row>
    <row r="269" spans="1:26" ht="21" customHeight="1" x14ac:dyDescent="0.35">
      <c r="A269" s="210" t="s">
        <v>82</v>
      </c>
      <c r="B269" s="177"/>
      <c r="C269" s="32">
        <f>C267+C268</f>
        <v>0.26593919999999999</v>
      </c>
      <c r="D269" s="22">
        <f>C269*$C$218</f>
        <v>0</v>
      </c>
      <c r="E269" s="7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53"/>
      <c r="Z269" s="53"/>
    </row>
    <row r="270" spans="1:26" ht="2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53"/>
      <c r="Z270" s="53"/>
    </row>
    <row r="271" spans="1:26" ht="21" customHeight="1" x14ac:dyDescent="0.35">
      <c r="A271" s="13" t="s">
        <v>107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53"/>
      <c r="Z271" s="53"/>
    </row>
    <row r="272" spans="1:26" ht="21" customHeight="1" x14ac:dyDescent="0.3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53"/>
      <c r="Z272" s="53"/>
    </row>
    <row r="273" spans="1:26" ht="21" customHeight="1" x14ac:dyDescent="0.35">
      <c r="A273" s="209" t="s">
        <v>108</v>
      </c>
      <c r="B273" s="177"/>
      <c r="C273" s="5" t="s">
        <v>87</v>
      </c>
      <c r="D273" s="5" t="s">
        <v>51</v>
      </c>
      <c r="E273" s="7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53"/>
      <c r="Z273" s="53"/>
    </row>
    <row r="274" spans="1:26" ht="21" customHeight="1" x14ac:dyDescent="0.35">
      <c r="A274" s="6" t="s">
        <v>23</v>
      </c>
      <c r="B274" s="7" t="s">
        <v>109</v>
      </c>
      <c r="C274" s="32">
        <v>6.9999999999999999E-4</v>
      </c>
      <c r="D274" s="22">
        <f>C274*$C$218</f>
        <v>0</v>
      </c>
      <c r="E274" s="7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53"/>
      <c r="Z274" s="53"/>
    </row>
    <row r="275" spans="1:26" ht="21" customHeight="1" x14ac:dyDescent="0.35">
      <c r="A275" s="6" t="s">
        <v>25</v>
      </c>
      <c r="B275" s="7" t="s">
        <v>110</v>
      </c>
      <c r="C275" s="32">
        <f>C274*C257</f>
        <v>2.5760000000000008E-4</v>
      </c>
      <c r="D275" s="22">
        <f>C275*$C$218</f>
        <v>0</v>
      </c>
      <c r="E275" s="7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53"/>
      <c r="Z275" s="53"/>
    </row>
    <row r="276" spans="1:26" ht="21" customHeight="1" x14ac:dyDescent="0.35">
      <c r="A276" s="210" t="s">
        <v>82</v>
      </c>
      <c r="B276" s="177"/>
      <c r="C276" s="32">
        <f>SUM(C274:C275)</f>
        <v>9.5760000000000007E-4</v>
      </c>
      <c r="D276" s="22">
        <f>SUM(D274:D275)</f>
        <v>0</v>
      </c>
      <c r="E276" s="7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53"/>
      <c r="Z276" s="53"/>
    </row>
    <row r="277" spans="1:26" ht="2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53"/>
      <c r="Z277" s="53"/>
    </row>
    <row r="278" spans="1:26" ht="21" customHeight="1" x14ac:dyDescent="0.35">
      <c r="A278" s="13" t="s">
        <v>111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53"/>
      <c r="Z278" s="53"/>
    </row>
    <row r="279" spans="1:26" ht="21" customHeight="1" x14ac:dyDescent="0.35">
      <c r="A279" s="1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53"/>
      <c r="Z279" s="53"/>
    </row>
    <row r="280" spans="1:26" ht="21" customHeight="1" x14ac:dyDescent="0.35">
      <c r="A280" s="209" t="s">
        <v>112</v>
      </c>
      <c r="B280" s="177"/>
      <c r="C280" s="5" t="s">
        <v>87</v>
      </c>
      <c r="D280" s="5" t="s">
        <v>51</v>
      </c>
      <c r="E280" s="7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53"/>
      <c r="Z280" s="53"/>
    </row>
    <row r="281" spans="1:26" ht="21" customHeight="1" x14ac:dyDescent="0.35">
      <c r="A281" s="6" t="s">
        <v>23</v>
      </c>
      <c r="B281" s="7" t="s">
        <v>113</v>
      </c>
      <c r="C281" s="32">
        <v>4.1999999999999997E-3</v>
      </c>
      <c r="D281" s="22">
        <f t="shared" ref="D281:D286" si="5">C281*$C$218</f>
        <v>0</v>
      </c>
      <c r="E281" s="7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53"/>
      <c r="Z281" s="53"/>
    </row>
    <row r="282" spans="1:26" ht="21" customHeight="1" x14ac:dyDescent="0.35">
      <c r="A282" s="6" t="s">
        <v>25</v>
      </c>
      <c r="B282" s="7" t="s">
        <v>114</v>
      </c>
      <c r="C282" s="32">
        <f>8%*C281</f>
        <v>3.3599999999999998E-4</v>
      </c>
      <c r="D282" s="22">
        <f t="shared" si="5"/>
        <v>0</v>
      </c>
      <c r="E282" s="7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53"/>
      <c r="Z282" s="53"/>
    </row>
    <row r="283" spans="1:26" ht="15.75" customHeight="1" x14ac:dyDescent="0.35">
      <c r="A283" s="6" t="s">
        <v>28</v>
      </c>
      <c r="B283" s="89" t="s">
        <v>115</v>
      </c>
      <c r="C283" s="32">
        <f>4.35%*C281</f>
        <v>1.8269999999999997E-4</v>
      </c>
      <c r="D283" s="22">
        <f t="shared" si="5"/>
        <v>0</v>
      </c>
      <c r="E283" s="7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53"/>
      <c r="Z283" s="53"/>
    </row>
    <row r="284" spans="1:26" ht="21" customHeight="1" x14ac:dyDescent="0.35">
      <c r="A284" s="6" t="s">
        <v>31</v>
      </c>
      <c r="B284" s="7" t="s">
        <v>116</v>
      </c>
      <c r="C284" s="32">
        <v>4.0000000000000002E-4</v>
      </c>
      <c r="D284" s="22">
        <f t="shared" si="5"/>
        <v>0</v>
      </c>
      <c r="E284" s="7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53"/>
      <c r="Z284" s="53"/>
    </row>
    <row r="285" spans="1:26" ht="15.75" customHeight="1" x14ac:dyDescent="0.35">
      <c r="A285" s="6" t="s">
        <v>56</v>
      </c>
      <c r="B285" s="89" t="s">
        <v>117</v>
      </c>
      <c r="C285" s="32">
        <f>C284*C257</f>
        <v>1.4720000000000005E-4</v>
      </c>
      <c r="D285" s="22">
        <f t="shared" si="5"/>
        <v>0</v>
      </c>
      <c r="E285" s="7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53"/>
      <c r="Z285" s="53"/>
    </row>
    <row r="286" spans="1:26" ht="21" customHeight="1" x14ac:dyDescent="0.35">
      <c r="A286" s="6" t="s">
        <v>58</v>
      </c>
      <c r="B286" s="89" t="s">
        <v>118</v>
      </c>
      <c r="C286" s="32">
        <v>1E-4</v>
      </c>
      <c r="D286" s="22">
        <f t="shared" si="5"/>
        <v>0</v>
      </c>
      <c r="E286" s="7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53"/>
      <c r="Z286" s="53"/>
    </row>
    <row r="287" spans="1:26" ht="21" customHeight="1" x14ac:dyDescent="0.35">
      <c r="A287" s="210" t="s">
        <v>82</v>
      </c>
      <c r="B287" s="177"/>
      <c r="C287" s="32">
        <f>SUM(C281:C286)</f>
        <v>5.3659000000000007E-3</v>
      </c>
      <c r="D287" s="22">
        <f>SUM(D281:D286)</f>
        <v>0</v>
      </c>
      <c r="E287" s="7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53"/>
      <c r="Z287" s="53"/>
    </row>
    <row r="288" spans="1:26" ht="2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53"/>
      <c r="Z288" s="53"/>
    </row>
    <row r="289" spans="1:26" ht="21" customHeight="1" x14ac:dyDescent="0.35">
      <c r="A289" s="29" t="s">
        <v>119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53"/>
      <c r="Z289" s="53"/>
    </row>
    <row r="290" spans="1:26" ht="21" customHeight="1" x14ac:dyDescent="0.35">
      <c r="A290" s="1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53"/>
      <c r="Z290" s="53"/>
    </row>
    <row r="291" spans="1:26" ht="21" customHeight="1" x14ac:dyDescent="0.35">
      <c r="A291" s="209" t="s">
        <v>120</v>
      </c>
      <c r="B291" s="177"/>
      <c r="C291" s="5" t="s">
        <v>87</v>
      </c>
      <c r="D291" s="5" t="s">
        <v>51</v>
      </c>
      <c r="E291" s="7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53"/>
      <c r="Z291" s="53"/>
    </row>
    <row r="292" spans="1:26" ht="21" customHeight="1" x14ac:dyDescent="0.35">
      <c r="A292" s="6" t="s">
        <v>23</v>
      </c>
      <c r="B292" s="7" t="s">
        <v>121</v>
      </c>
      <c r="C292" s="32">
        <f>8.33%+2.78%</f>
        <v>0.1111</v>
      </c>
      <c r="D292" s="22">
        <f t="shared" ref="D292:D300" si="6">C292*$C$218</f>
        <v>0</v>
      </c>
      <c r="E292" s="7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53"/>
      <c r="Z292" s="53"/>
    </row>
    <row r="293" spans="1:26" ht="21" customHeight="1" x14ac:dyDescent="0.35">
      <c r="A293" s="6" t="s">
        <v>25</v>
      </c>
      <c r="B293" s="7" t="s">
        <v>122</v>
      </c>
      <c r="C293" s="32">
        <v>1.66E-2</v>
      </c>
      <c r="D293" s="22">
        <f t="shared" si="6"/>
        <v>0</v>
      </c>
      <c r="E293" s="7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53"/>
      <c r="Z293" s="53"/>
    </row>
    <row r="294" spans="1:26" ht="21" customHeight="1" x14ac:dyDescent="0.35">
      <c r="A294" s="6" t="s">
        <v>28</v>
      </c>
      <c r="B294" s="7" t="s">
        <v>123</v>
      </c>
      <c r="C294" s="32">
        <v>0</v>
      </c>
      <c r="D294" s="22">
        <f t="shared" si="6"/>
        <v>0</v>
      </c>
      <c r="E294" s="7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53"/>
      <c r="Z294" s="53"/>
    </row>
    <row r="295" spans="1:26" ht="21" customHeight="1" x14ac:dyDescent="0.35">
      <c r="A295" s="6" t="s">
        <v>31</v>
      </c>
      <c r="B295" s="7" t="s">
        <v>124</v>
      </c>
      <c r="C295" s="32">
        <v>2.8E-3</v>
      </c>
      <c r="D295" s="22">
        <f t="shared" si="6"/>
        <v>0</v>
      </c>
      <c r="E295" s="7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53"/>
      <c r="Z295" s="53"/>
    </row>
    <row r="296" spans="1:26" ht="21" customHeight="1" x14ac:dyDescent="0.35">
      <c r="A296" s="6" t="s">
        <v>56</v>
      </c>
      <c r="B296" s="7" t="s">
        <v>125</v>
      </c>
      <c r="C296" s="32">
        <v>2.9999999999999997E-4</v>
      </c>
      <c r="D296" s="22">
        <f t="shared" si="6"/>
        <v>0</v>
      </c>
      <c r="E296" s="7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53"/>
      <c r="Z296" s="53"/>
    </row>
    <row r="297" spans="1:26" ht="21" customHeight="1" x14ac:dyDescent="0.35">
      <c r="A297" s="6" t="s">
        <v>58</v>
      </c>
      <c r="B297" s="7" t="s">
        <v>63</v>
      </c>
      <c r="C297" s="32"/>
      <c r="D297" s="22">
        <f t="shared" si="6"/>
        <v>0</v>
      </c>
      <c r="E297" s="7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53"/>
      <c r="Z297" s="53"/>
    </row>
    <row r="298" spans="1:26" ht="21" customHeight="1" x14ac:dyDescent="0.35">
      <c r="A298" s="8"/>
      <c r="B298" s="33" t="s">
        <v>105</v>
      </c>
      <c r="C298" s="32">
        <f>SUM(C292:C297)</f>
        <v>0.1308</v>
      </c>
      <c r="D298" s="22">
        <f t="shared" si="6"/>
        <v>0</v>
      </c>
      <c r="E298" s="7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53"/>
      <c r="Z298" s="53"/>
    </row>
    <row r="299" spans="1:26" ht="15.75" customHeight="1" x14ac:dyDescent="0.35">
      <c r="A299" s="6" t="s">
        <v>60</v>
      </c>
      <c r="B299" s="89" t="s">
        <v>126</v>
      </c>
      <c r="C299" s="91">
        <f>C298*C257</f>
        <v>4.8134400000000015E-2</v>
      </c>
      <c r="D299" s="22">
        <f t="shared" si="6"/>
        <v>0</v>
      </c>
      <c r="E299" s="7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53"/>
      <c r="Z299" s="53"/>
    </row>
    <row r="300" spans="1:26" ht="21" customHeight="1" x14ac:dyDescent="0.35">
      <c r="A300" s="210" t="s">
        <v>82</v>
      </c>
      <c r="B300" s="177"/>
      <c r="C300" s="32">
        <f>C298+C299</f>
        <v>0.17893440000000002</v>
      </c>
      <c r="D300" s="22">
        <f t="shared" si="6"/>
        <v>0</v>
      </c>
      <c r="E300" s="7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53"/>
      <c r="Z300" s="53"/>
    </row>
    <row r="301" spans="1:26" ht="2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53"/>
      <c r="Z301" s="53"/>
    </row>
    <row r="302" spans="1:26" ht="21" customHeight="1" x14ac:dyDescent="0.35">
      <c r="A302" s="29" t="s">
        <v>127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53"/>
      <c r="Z302" s="53"/>
    </row>
    <row r="303" spans="1:26" ht="21" customHeight="1" x14ac:dyDescent="0.35">
      <c r="A303" s="1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53"/>
      <c r="Z303" s="53"/>
    </row>
    <row r="304" spans="1:26" ht="21" customHeight="1" x14ac:dyDescent="0.35">
      <c r="A304" s="209" t="s">
        <v>128</v>
      </c>
      <c r="B304" s="177"/>
      <c r="C304" s="5" t="s">
        <v>87</v>
      </c>
      <c r="D304" s="5" t="s">
        <v>51</v>
      </c>
      <c r="E304" s="7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53"/>
      <c r="Z304" s="53"/>
    </row>
    <row r="305" spans="1:26" ht="21" customHeight="1" x14ac:dyDescent="0.35">
      <c r="A305" s="35" t="s">
        <v>129</v>
      </c>
      <c r="B305" s="7" t="s">
        <v>130</v>
      </c>
      <c r="C305" s="91">
        <f>C257</f>
        <v>0.3680000000000001</v>
      </c>
      <c r="D305" s="22">
        <f>D257</f>
        <v>0</v>
      </c>
      <c r="E305" s="7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53"/>
      <c r="Z305" s="53"/>
    </row>
    <row r="306" spans="1:26" ht="21" customHeight="1" x14ac:dyDescent="0.35">
      <c r="A306" s="35" t="s">
        <v>131</v>
      </c>
      <c r="B306" s="7" t="s">
        <v>167</v>
      </c>
      <c r="C306" s="91">
        <f>C269</f>
        <v>0.26593919999999999</v>
      </c>
      <c r="D306" s="22">
        <f>D269</f>
        <v>0</v>
      </c>
      <c r="E306" s="7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53"/>
      <c r="Z306" s="53"/>
    </row>
    <row r="307" spans="1:26" ht="21" customHeight="1" x14ac:dyDescent="0.35">
      <c r="A307" s="35" t="s">
        <v>133</v>
      </c>
      <c r="B307" s="7" t="s">
        <v>109</v>
      </c>
      <c r="C307" s="91">
        <f>C276</f>
        <v>9.5760000000000007E-4</v>
      </c>
      <c r="D307" s="22">
        <f>D276</f>
        <v>0</v>
      </c>
      <c r="E307" s="7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53"/>
      <c r="Z307" s="53"/>
    </row>
    <row r="308" spans="1:26" ht="21" customHeight="1" x14ac:dyDescent="0.35">
      <c r="A308" s="35" t="s">
        <v>134</v>
      </c>
      <c r="B308" s="7" t="s">
        <v>135</v>
      </c>
      <c r="C308" s="91">
        <f>C287</f>
        <v>5.3659000000000007E-3</v>
      </c>
      <c r="D308" s="22">
        <f>D287</f>
        <v>0</v>
      </c>
      <c r="E308" s="7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53"/>
      <c r="Z308" s="53"/>
    </row>
    <row r="309" spans="1:26" ht="39.75" customHeight="1" x14ac:dyDescent="0.35">
      <c r="A309" s="35" t="s">
        <v>136</v>
      </c>
      <c r="B309" s="89" t="s">
        <v>137</v>
      </c>
      <c r="C309" s="91">
        <f>C300</f>
        <v>0.17893440000000002</v>
      </c>
      <c r="D309" s="92">
        <f>D300</f>
        <v>0</v>
      </c>
      <c r="E309" s="9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53"/>
      <c r="Z309" s="53"/>
    </row>
    <row r="310" spans="1:26" ht="21" customHeight="1" x14ac:dyDescent="0.35">
      <c r="A310" s="35" t="s">
        <v>138</v>
      </c>
      <c r="B310" s="7" t="s">
        <v>63</v>
      </c>
      <c r="C310" s="91"/>
      <c r="D310" s="22"/>
      <c r="E310" s="7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53"/>
      <c r="Z310" s="53"/>
    </row>
    <row r="311" spans="1:26" ht="21" customHeight="1" x14ac:dyDescent="0.35">
      <c r="A311" s="210" t="s">
        <v>82</v>
      </c>
      <c r="B311" s="177"/>
      <c r="C311" s="91">
        <f>SUM(C305:C310)</f>
        <v>0.81919710000000023</v>
      </c>
      <c r="D311" s="22">
        <f>SUM(D305:D310)</f>
        <v>0</v>
      </c>
      <c r="E311" s="79"/>
      <c r="F311" s="1"/>
      <c r="G311" s="9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53"/>
      <c r="Z311" s="53"/>
    </row>
    <row r="312" spans="1:26" ht="21" customHeight="1" x14ac:dyDescent="0.35">
      <c r="A312" s="1"/>
      <c r="B312" s="1"/>
      <c r="C312" s="1"/>
      <c r="D312" s="36"/>
      <c r="E312" s="79"/>
      <c r="F312" s="1"/>
      <c r="G312" s="9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53"/>
      <c r="Z312" s="53"/>
    </row>
    <row r="313" spans="1:26" ht="21" customHeight="1" x14ac:dyDescent="0.35">
      <c r="A313" s="13" t="s">
        <v>139</v>
      </c>
      <c r="B313" s="1"/>
      <c r="C313" s="1"/>
      <c r="D313" s="1"/>
      <c r="E313" s="1"/>
      <c r="F313" s="1"/>
      <c r="G313" s="9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53"/>
      <c r="Z313" s="53"/>
    </row>
    <row r="314" spans="1:26" ht="21" customHeight="1" x14ac:dyDescent="0.35">
      <c r="A314" s="1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53"/>
      <c r="Z314" s="53"/>
    </row>
    <row r="315" spans="1:26" ht="21" customHeight="1" x14ac:dyDescent="0.35">
      <c r="A315" s="209" t="s">
        <v>140</v>
      </c>
      <c r="B315" s="177"/>
      <c r="C315" s="5" t="s">
        <v>87</v>
      </c>
      <c r="D315" s="5" t="s">
        <v>51</v>
      </c>
      <c r="E315" s="7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53"/>
      <c r="Z315" s="53"/>
    </row>
    <row r="316" spans="1:26" ht="21" customHeight="1" x14ac:dyDescent="0.35">
      <c r="A316" s="6" t="s">
        <v>23</v>
      </c>
      <c r="B316" s="7" t="s">
        <v>141</v>
      </c>
      <c r="C316" s="32">
        <v>0.03</v>
      </c>
      <c r="D316" s="17">
        <f>C316*C339</f>
        <v>0</v>
      </c>
      <c r="E316" s="4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53"/>
      <c r="Z316" s="53"/>
    </row>
    <row r="317" spans="1:26" ht="21" customHeight="1" x14ac:dyDescent="0.35">
      <c r="A317" s="6" t="s">
        <v>25</v>
      </c>
      <c r="B317" s="179" t="s">
        <v>142</v>
      </c>
      <c r="C317" s="180"/>
      <c r="D317" s="177"/>
      <c r="E317" s="9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53"/>
      <c r="Z317" s="53"/>
    </row>
    <row r="318" spans="1:26" ht="21" customHeight="1" x14ac:dyDescent="0.35">
      <c r="A318" s="6"/>
      <c r="B318" s="7" t="s">
        <v>143</v>
      </c>
      <c r="C318" s="32">
        <v>6.4999999999999997E-3</v>
      </c>
      <c r="D318" s="17">
        <f>(($C$339+$D$316+$D$325)/(1-$C$324))*C318</f>
        <v>0</v>
      </c>
      <c r="E318" s="4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53"/>
      <c r="Z318" s="53"/>
    </row>
    <row r="319" spans="1:26" ht="21" customHeight="1" x14ac:dyDescent="0.35">
      <c r="A319" s="6"/>
      <c r="B319" s="7" t="s">
        <v>144</v>
      </c>
      <c r="C319" s="32">
        <v>0.03</v>
      </c>
      <c r="D319" s="17">
        <f>(($C$339+$D$316+$D$325)/(1-$C$324))*C319</f>
        <v>0</v>
      </c>
      <c r="E319" s="4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53"/>
      <c r="Z319" s="53"/>
    </row>
    <row r="320" spans="1:26" ht="21" customHeight="1" x14ac:dyDescent="0.35">
      <c r="A320" s="6"/>
      <c r="B320" s="7" t="s">
        <v>145</v>
      </c>
      <c r="C320" s="32">
        <v>0</v>
      </c>
      <c r="D320" s="17">
        <f>(($C$339+$D$316+$D$325)/(1-$C$324))*C320</f>
        <v>0</v>
      </c>
      <c r="E320" s="4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53"/>
      <c r="Z320" s="53"/>
    </row>
    <row r="321" spans="1:26" ht="21" customHeight="1" x14ac:dyDescent="0.35">
      <c r="A321" s="6"/>
      <c r="B321" s="179" t="s">
        <v>146</v>
      </c>
      <c r="C321" s="180"/>
      <c r="D321" s="177"/>
      <c r="E321" s="9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53"/>
      <c r="Z321" s="53"/>
    </row>
    <row r="322" spans="1:26" ht="21" customHeight="1" x14ac:dyDescent="0.35">
      <c r="A322" s="6"/>
      <c r="B322" s="179" t="s">
        <v>147</v>
      </c>
      <c r="C322" s="180"/>
      <c r="D322" s="177"/>
      <c r="E322" s="9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53"/>
      <c r="Z322" s="53"/>
    </row>
    <row r="323" spans="1:26" ht="21" customHeight="1" x14ac:dyDescent="0.35">
      <c r="A323" s="6"/>
      <c r="B323" s="7" t="s">
        <v>148</v>
      </c>
      <c r="C323" s="32">
        <v>0.05</v>
      </c>
      <c r="D323" s="17">
        <f>(($C$339+$D$316+$D$325)/(1-$C$324))*C323</f>
        <v>0</v>
      </c>
      <c r="E323" s="4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53"/>
      <c r="Z323" s="53"/>
    </row>
    <row r="324" spans="1:26" ht="21" customHeight="1" x14ac:dyDescent="0.35">
      <c r="A324" s="6"/>
      <c r="B324" s="7" t="s">
        <v>149</v>
      </c>
      <c r="C324" s="32">
        <f>SUM(C318:C323)</f>
        <v>8.6499999999999994E-2</v>
      </c>
      <c r="D324" s="17">
        <f>(($C$339+$D$316+$D$325)/(1-$C$324))*C324</f>
        <v>0</v>
      </c>
      <c r="E324" s="4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53"/>
      <c r="Z324" s="53"/>
    </row>
    <row r="325" spans="1:26" ht="21" customHeight="1" x14ac:dyDescent="0.35">
      <c r="A325" s="6" t="s">
        <v>28</v>
      </c>
      <c r="B325" s="7" t="s">
        <v>150</v>
      </c>
      <c r="C325" s="32">
        <v>6.7900000000000002E-2</v>
      </c>
      <c r="D325" s="17">
        <f>C325*(C339+D316)</f>
        <v>0</v>
      </c>
      <c r="E325" s="4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53"/>
      <c r="Z325" s="53"/>
    </row>
    <row r="326" spans="1:26" ht="21" customHeight="1" x14ac:dyDescent="0.35">
      <c r="A326" s="218" t="s">
        <v>82</v>
      </c>
      <c r="B326" s="182"/>
      <c r="C326" s="37">
        <f>SUM(C316,C324,C325)</f>
        <v>0.18440000000000001</v>
      </c>
      <c r="D326" s="38">
        <f>SUM(D316,D324,D325)</f>
        <v>0</v>
      </c>
      <c r="E326" s="4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53"/>
      <c r="Z326" s="53"/>
    </row>
    <row r="327" spans="1:26" ht="75.75" customHeight="1" x14ac:dyDescent="0.35">
      <c r="A327" s="39" t="s">
        <v>151</v>
      </c>
      <c r="B327" s="183" t="s">
        <v>152</v>
      </c>
      <c r="C327" s="186" t="s">
        <v>153</v>
      </c>
      <c r="D327" s="187"/>
      <c r="E327" s="83"/>
      <c r="F327" s="5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53"/>
      <c r="Z327" s="53"/>
    </row>
    <row r="328" spans="1:26" ht="75.75" customHeight="1" x14ac:dyDescent="0.35">
      <c r="A328" s="40" t="s">
        <v>154</v>
      </c>
      <c r="B328" s="184"/>
      <c r="C328" s="188"/>
      <c r="D328" s="189"/>
      <c r="E328" s="83"/>
      <c r="F328" s="5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53"/>
      <c r="Z328" s="53"/>
    </row>
    <row r="329" spans="1:26" ht="75.75" customHeight="1" x14ac:dyDescent="0.35">
      <c r="A329" s="40" t="s">
        <v>155</v>
      </c>
      <c r="B329" s="185"/>
      <c r="C329" s="190"/>
      <c r="D329" s="191"/>
      <c r="E329" s="83"/>
      <c r="F329" s="5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53"/>
      <c r="Z329" s="53"/>
    </row>
    <row r="330" spans="1:26" ht="21" customHeight="1" x14ac:dyDescent="0.35">
      <c r="A330" s="41"/>
      <c r="B330" s="2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53"/>
      <c r="Z330" s="53"/>
    </row>
    <row r="331" spans="1:26" ht="21" customHeight="1" x14ac:dyDescent="0.35">
      <c r="A331" s="41"/>
      <c r="B331" s="2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53"/>
      <c r="Z331" s="53"/>
    </row>
    <row r="332" spans="1:26" ht="21" customHeight="1" x14ac:dyDescent="0.35">
      <c r="A332" s="41"/>
      <c r="B332" s="29" t="s">
        <v>169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53"/>
      <c r="Z332" s="53"/>
    </row>
    <row r="333" spans="1:26" ht="21" customHeight="1" x14ac:dyDescent="0.35">
      <c r="A333" s="1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53"/>
      <c r="Z333" s="53"/>
    </row>
    <row r="334" spans="1:26" ht="21" customHeight="1" x14ac:dyDescent="0.35">
      <c r="A334" s="209" t="s">
        <v>157</v>
      </c>
      <c r="B334" s="177"/>
      <c r="C334" s="5" t="s">
        <v>51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53"/>
      <c r="Z334" s="53"/>
    </row>
    <row r="335" spans="1:26" ht="21" customHeight="1" x14ac:dyDescent="0.35">
      <c r="A335" s="6" t="s">
        <v>23</v>
      </c>
      <c r="B335" s="7" t="s">
        <v>49</v>
      </c>
      <c r="C335" s="17">
        <f>C218</f>
        <v>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53"/>
      <c r="Z335" s="53"/>
    </row>
    <row r="336" spans="1:26" ht="21" customHeight="1" x14ac:dyDescent="0.35">
      <c r="A336" s="6" t="s">
        <v>25</v>
      </c>
      <c r="B336" s="7" t="s">
        <v>66</v>
      </c>
      <c r="C336" s="17">
        <f>C231</f>
        <v>0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53"/>
      <c r="Z336" s="53"/>
    </row>
    <row r="337" spans="1:26" ht="21" customHeight="1" x14ac:dyDescent="0.35">
      <c r="A337" s="6" t="s">
        <v>28</v>
      </c>
      <c r="B337" s="7" t="s">
        <v>158</v>
      </c>
      <c r="C337" s="17">
        <f>C241</f>
        <v>0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53"/>
      <c r="Z337" s="53"/>
    </row>
    <row r="338" spans="1:26" ht="21" customHeight="1" x14ac:dyDescent="0.35">
      <c r="A338" s="6" t="s">
        <v>31</v>
      </c>
      <c r="B338" s="7" t="s">
        <v>159</v>
      </c>
      <c r="C338" s="17">
        <f>D311</f>
        <v>0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53"/>
      <c r="Z338" s="53"/>
    </row>
    <row r="339" spans="1:26" ht="21" customHeight="1" x14ac:dyDescent="0.35">
      <c r="A339" s="8"/>
      <c r="B339" s="33" t="s">
        <v>160</v>
      </c>
      <c r="C339" s="17">
        <f>SUM(C335:C338)</f>
        <v>0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53"/>
      <c r="Z339" s="53"/>
    </row>
    <row r="340" spans="1:26" ht="21" customHeight="1" x14ac:dyDescent="0.35">
      <c r="A340" s="6" t="s">
        <v>56</v>
      </c>
      <c r="B340" s="7" t="s">
        <v>139</v>
      </c>
      <c r="C340" s="17">
        <f>D326</f>
        <v>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53"/>
      <c r="Z340" s="53"/>
    </row>
    <row r="341" spans="1:26" ht="21" customHeight="1" x14ac:dyDescent="0.35">
      <c r="A341" s="210" t="s">
        <v>161</v>
      </c>
      <c r="B341" s="177"/>
      <c r="C341" s="54">
        <f>C339+C340</f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53"/>
      <c r="Z341" s="53"/>
    </row>
    <row r="342" spans="1:26" ht="2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53"/>
      <c r="Z342" s="53"/>
    </row>
    <row r="343" spans="1:26" ht="2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53"/>
      <c r="Z343" s="53"/>
    </row>
    <row r="344" spans="1:26" ht="2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53"/>
      <c r="Z344" s="53"/>
    </row>
    <row r="345" spans="1:26" ht="2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53"/>
      <c r="Z345" s="53"/>
    </row>
    <row r="346" spans="1:26" ht="2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53"/>
      <c r="Z346" s="53"/>
    </row>
    <row r="347" spans="1:26" ht="2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53"/>
      <c r="Z347" s="53"/>
    </row>
    <row r="348" spans="1:26" ht="2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53"/>
      <c r="Z348" s="53"/>
    </row>
    <row r="349" spans="1:26" ht="2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53"/>
      <c r="Z349" s="53"/>
    </row>
    <row r="350" spans="1:26" ht="2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53"/>
      <c r="Z350" s="53"/>
    </row>
    <row r="351" spans="1:26" ht="2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53"/>
      <c r="Z351" s="53"/>
    </row>
    <row r="352" spans="1:26" ht="2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53"/>
      <c r="Z352" s="53"/>
    </row>
    <row r="353" spans="1:26" ht="2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53"/>
      <c r="Z353" s="53"/>
    </row>
    <row r="354" spans="1:26" ht="2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53"/>
      <c r="Z354" s="53"/>
    </row>
    <row r="355" spans="1:26" ht="2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53"/>
      <c r="Z355" s="53"/>
    </row>
    <row r="356" spans="1:26" ht="2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53"/>
      <c r="Z356" s="53"/>
    </row>
    <row r="357" spans="1:26" ht="2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53"/>
      <c r="Z357" s="53"/>
    </row>
    <row r="358" spans="1:26" ht="2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53"/>
      <c r="Z358" s="53"/>
    </row>
    <row r="359" spans="1:26" ht="2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53"/>
      <c r="Z359" s="53"/>
    </row>
    <row r="360" spans="1:26" ht="2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53"/>
      <c r="Z360" s="53"/>
    </row>
    <row r="361" spans="1:26" ht="2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53"/>
      <c r="Z361" s="53"/>
    </row>
    <row r="362" spans="1:26" ht="2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53"/>
      <c r="Z362" s="53"/>
    </row>
    <row r="363" spans="1:26" ht="2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53"/>
      <c r="Z363" s="53"/>
    </row>
    <row r="364" spans="1:26" ht="2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53"/>
      <c r="Z364" s="53"/>
    </row>
    <row r="365" spans="1:26" ht="2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53"/>
      <c r="Z365" s="53"/>
    </row>
    <row r="366" spans="1:26" ht="2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53"/>
      <c r="Z366" s="53"/>
    </row>
    <row r="367" spans="1:26" ht="2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53"/>
      <c r="Z367" s="53"/>
    </row>
    <row r="368" spans="1:26" ht="2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53"/>
      <c r="Z368" s="53"/>
    </row>
    <row r="369" spans="1:26" ht="2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53"/>
      <c r="Z369" s="53"/>
    </row>
    <row r="370" spans="1:26" ht="2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53"/>
      <c r="Z370" s="53"/>
    </row>
    <row r="371" spans="1:26" ht="2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53"/>
      <c r="Z371" s="53"/>
    </row>
    <row r="372" spans="1:26" ht="2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53"/>
      <c r="Z372" s="53"/>
    </row>
    <row r="373" spans="1:26" ht="2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53"/>
      <c r="Z373" s="53"/>
    </row>
    <row r="374" spans="1:26" ht="2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53"/>
      <c r="Z374" s="53"/>
    </row>
    <row r="375" spans="1:26" ht="2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53"/>
      <c r="Z375" s="53"/>
    </row>
    <row r="376" spans="1:26" ht="2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53"/>
      <c r="Z376" s="53"/>
    </row>
    <row r="377" spans="1:26" ht="2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53"/>
      <c r="Z377" s="53"/>
    </row>
    <row r="378" spans="1:26" ht="2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53"/>
      <c r="Z378" s="53"/>
    </row>
    <row r="379" spans="1:26" ht="2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53"/>
      <c r="Z379" s="53"/>
    </row>
    <row r="380" spans="1:26" ht="2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53"/>
      <c r="Z380" s="53"/>
    </row>
    <row r="381" spans="1:26" ht="2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53"/>
      <c r="Z381" s="53"/>
    </row>
    <row r="382" spans="1:26" ht="2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53"/>
      <c r="Z382" s="53"/>
    </row>
    <row r="383" spans="1:26" ht="2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53"/>
      <c r="Z383" s="53"/>
    </row>
    <row r="384" spans="1:26" ht="2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53"/>
      <c r="Z384" s="53"/>
    </row>
    <row r="385" spans="1:26" ht="2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53"/>
      <c r="Z385" s="53"/>
    </row>
    <row r="386" spans="1:26" ht="2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53"/>
      <c r="Z386" s="53"/>
    </row>
    <row r="387" spans="1:26" ht="2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53"/>
      <c r="Z387" s="53"/>
    </row>
    <row r="388" spans="1:26" ht="2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53"/>
      <c r="Z388" s="53"/>
    </row>
    <row r="389" spans="1:26" ht="2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53"/>
      <c r="Z389" s="53"/>
    </row>
    <row r="390" spans="1:26" ht="2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53"/>
      <c r="Z390" s="53"/>
    </row>
    <row r="391" spans="1:26" ht="2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53"/>
      <c r="Z391" s="53"/>
    </row>
    <row r="392" spans="1:26" ht="2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53"/>
      <c r="Z392" s="53"/>
    </row>
    <row r="393" spans="1:26" ht="2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53"/>
      <c r="Z393" s="53"/>
    </row>
    <row r="394" spans="1:26" ht="2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53"/>
      <c r="Z394" s="53"/>
    </row>
    <row r="395" spans="1:26" ht="2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53"/>
      <c r="Z395" s="53"/>
    </row>
    <row r="396" spans="1:26" ht="2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53"/>
      <c r="Z396" s="53"/>
    </row>
    <row r="397" spans="1:26" ht="2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53"/>
      <c r="Z397" s="53"/>
    </row>
    <row r="398" spans="1:26" ht="2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53"/>
      <c r="Z398" s="53"/>
    </row>
    <row r="399" spans="1:26" ht="2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53"/>
      <c r="Z399" s="53"/>
    </row>
    <row r="400" spans="1:26" ht="2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53"/>
      <c r="Z400" s="53"/>
    </row>
    <row r="401" spans="1:26" ht="2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53"/>
      <c r="Z401" s="53"/>
    </row>
    <row r="402" spans="1:26" ht="2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53"/>
      <c r="Z402" s="53"/>
    </row>
    <row r="403" spans="1:26" ht="2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53"/>
      <c r="Z403" s="53"/>
    </row>
    <row r="404" spans="1:26" ht="2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53"/>
      <c r="Z404" s="53"/>
    </row>
    <row r="405" spans="1:26" ht="2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53"/>
      <c r="Z405" s="53"/>
    </row>
    <row r="406" spans="1:26" ht="2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53"/>
      <c r="Z406" s="53"/>
    </row>
    <row r="407" spans="1:26" ht="2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53"/>
      <c r="Z407" s="53"/>
    </row>
    <row r="408" spans="1:26" ht="2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53"/>
      <c r="Z408" s="53"/>
    </row>
    <row r="409" spans="1:26" ht="2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53"/>
      <c r="Z409" s="53"/>
    </row>
    <row r="410" spans="1:26" ht="2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53"/>
      <c r="Z410" s="53"/>
    </row>
    <row r="411" spans="1:26" ht="2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53"/>
      <c r="Z411" s="53"/>
    </row>
    <row r="412" spans="1:26" ht="2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53"/>
      <c r="Z412" s="53"/>
    </row>
    <row r="413" spans="1:26" ht="2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53"/>
      <c r="Z413" s="53"/>
    </row>
    <row r="414" spans="1:26" ht="2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53"/>
      <c r="Z414" s="53"/>
    </row>
    <row r="415" spans="1:26" ht="2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53"/>
      <c r="Z415" s="53"/>
    </row>
    <row r="416" spans="1:26" ht="2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53"/>
      <c r="Z416" s="53"/>
    </row>
    <row r="417" spans="1:26" ht="2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53"/>
      <c r="Z417" s="53"/>
    </row>
    <row r="418" spans="1:26" ht="2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53"/>
      <c r="Z418" s="53"/>
    </row>
    <row r="419" spans="1:26" ht="2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53"/>
      <c r="Z419" s="53"/>
    </row>
    <row r="420" spans="1:26" ht="2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53"/>
      <c r="Z420" s="53"/>
    </row>
    <row r="421" spans="1:26" ht="2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53"/>
      <c r="Z421" s="53"/>
    </row>
    <row r="422" spans="1:26" ht="2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53"/>
      <c r="Z422" s="53"/>
    </row>
    <row r="423" spans="1:26" ht="2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53"/>
      <c r="Z423" s="53"/>
    </row>
    <row r="424" spans="1:26" ht="2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53"/>
      <c r="Z424" s="53"/>
    </row>
    <row r="425" spans="1:26" ht="2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53"/>
      <c r="Z425" s="53"/>
    </row>
    <row r="426" spans="1:26" ht="2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53"/>
      <c r="Z426" s="53"/>
    </row>
    <row r="427" spans="1:26" ht="2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53"/>
      <c r="Z427" s="53"/>
    </row>
    <row r="428" spans="1:26" ht="2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53"/>
      <c r="Z428" s="53"/>
    </row>
    <row r="429" spans="1:26" ht="2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53"/>
      <c r="Z429" s="53"/>
    </row>
    <row r="430" spans="1:26" ht="2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53"/>
      <c r="Z430" s="53"/>
    </row>
    <row r="431" spans="1:26" ht="2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53"/>
      <c r="Z431" s="53"/>
    </row>
    <row r="432" spans="1:26" ht="2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53"/>
      <c r="Z432" s="53"/>
    </row>
    <row r="433" spans="1:26" ht="2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53"/>
      <c r="Z433" s="53"/>
    </row>
    <row r="434" spans="1:26" ht="2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53"/>
      <c r="Z434" s="53"/>
    </row>
    <row r="435" spans="1:26" ht="2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53"/>
      <c r="Z435" s="53"/>
    </row>
    <row r="436" spans="1:26" ht="2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53"/>
      <c r="Z436" s="53"/>
    </row>
    <row r="437" spans="1:26" ht="2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53"/>
      <c r="Z437" s="53"/>
    </row>
    <row r="438" spans="1:26" ht="2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53"/>
      <c r="Z438" s="53"/>
    </row>
    <row r="439" spans="1:26" ht="2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53"/>
      <c r="Z439" s="53"/>
    </row>
    <row r="440" spans="1:26" ht="2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53"/>
      <c r="Z440" s="53"/>
    </row>
    <row r="441" spans="1:26" ht="2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53"/>
      <c r="Z441" s="53"/>
    </row>
    <row r="442" spans="1:26" ht="2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53"/>
      <c r="Z442" s="53"/>
    </row>
    <row r="443" spans="1:26" ht="2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53"/>
      <c r="Z443" s="53"/>
    </row>
    <row r="444" spans="1:26" ht="2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53"/>
      <c r="Z444" s="53"/>
    </row>
    <row r="445" spans="1:26" ht="2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53"/>
      <c r="Z445" s="53"/>
    </row>
    <row r="446" spans="1:26" ht="2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53"/>
      <c r="Z446" s="53"/>
    </row>
    <row r="447" spans="1:26" ht="2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53"/>
      <c r="Z447" s="53"/>
    </row>
    <row r="448" spans="1:26" ht="2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53"/>
      <c r="Z448" s="53"/>
    </row>
    <row r="449" spans="1:26" ht="2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53"/>
      <c r="Z449" s="53"/>
    </row>
    <row r="450" spans="1:26" ht="2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53"/>
      <c r="Z450" s="53"/>
    </row>
    <row r="451" spans="1:26" ht="2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53"/>
      <c r="Z451" s="53"/>
    </row>
    <row r="452" spans="1:26" ht="2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53"/>
      <c r="Z452" s="53"/>
    </row>
    <row r="453" spans="1:26" ht="2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53"/>
      <c r="Z453" s="53"/>
    </row>
    <row r="454" spans="1:26" ht="2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53"/>
      <c r="Z454" s="53"/>
    </row>
    <row r="455" spans="1:26" ht="2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53"/>
      <c r="Z455" s="53"/>
    </row>
    <row r="456" spans="1:26" ht="2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53"/>
      <c r="Z456" s="53"/>
    </row>
    <row r="457" spans="1:26" ht="2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53"/>
      <c r="Z457" s="53"/>
    </row>
    <row r="458" spans="1:26" ht="2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53"/>
      <c r="Z458" s="53"/>
    </row>
    <row r="459" spans="1:26" ht="2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53"/>
      <c r="Z459" s="53"/>
    </row>
    <row r="460" spans="1:26" ht="2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53"/>
      <c r="Z460" s="53"/>
    </row>
    <row r="461" spans="1:26" ht="2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53"/>
      <c r="Z461" s="53"/>
    </row>
    <row r="462" spans="1:26" ht="2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53"/>
      <c r="Z462" s="53"/>
    </row>
    <row r="463" spans="1:26" ht="2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53"/>
      <c r="Z463" s="53"/>
    </row>
    <row r="464" spans="1:26" ht="2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53"/>
      <c r="Z464" s="53"/>
    </row>
    <row r="465" spans="1:26" ht="2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53"/>
      <c r="Z465" s="53"/>
    </row>
    <row r="466" spans="1:26" ht="2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53"/>
      <c r="Z466" s="53"/>
    </row>
    <row r="467" spans="1:26" ht="2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53"/>
      <c r="Z467" s="53"/>
    </row>
    <row r="468" spans="1:26" ht="2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53"/>
      <c r="Z468" s="53"/>
    </row>
    <row r="469" spans="1:26" ht="2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53"/>
      <c r="Z469" s="53"/>
    </row>
    <row r="470" spans="1:26" ht="2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53"/>
      <c r="Z470" s="53"/>
    </row>
    <row r="471" spans="1:26" ht="2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53"/>
      <c r="Z471" s="53"/>
    </row>
    <row r="472" spans="1:26" ht="2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53"/>
      <c r="Z472" s="53"/>
    </row>
    <row r="473" spans="1:26" ht="2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53"/>
      <c r="Z473" s="53"/>
    </row>
    <row r="474" spans="1:26" ht="2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53"/>
      <c r="Z474" s="53"/>
    </row>
    <row r="475" spans="1:26" ht="2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53"/>
      <c r="Z475" s="53"/>
    </row>
    <row r="476" spans="1:26" ht="2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53"/>
      <c r="Z476" s="53"/>
    </row>
    <row r="477" spans="1:26" ht="2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53"/>
      <c r="Z477" s="53"/>
    </row>
    <row r="478" spans="1:26" ht="2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53"/>
      <c r="Z478" s="53"/>
    </row>
    <row r="479" spans="1:26" ht="2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53"/>
      <c r="Z479" s="53"/>
    </row>
    <row r="480" spans="1:26" ht="2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53"/>
      <c r="Z480" s="53"/>
    </row>
    <row r="481" spans="1:26" ht="2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53"/>
      <c r="Z481" s="53"/>
    </row>
    <row r="482" spans="1:26" ht="2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53"/>
      <c r="Z482" s="53"/>
    </row>
    <row r="483" spans="1:26" ht="2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53"/>
      <c r="Z483" s="53"/>
    </row>
    <row r="484" spans="1:26" ht="2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53"/>
      <c r="Z484" s="53"/>
    </row>
    <row r="485" spans="1:26" ht="2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53"/>
      <c r="Z485" s="53"/>
    </row>
    <row r="486" spans="1:26" ht="2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53"/>
      <c r="Z486" s="53"/>
    </row>
    <row r="487" spans="1:26" ht="2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53"/>
      <c r="Z487" s="53"/>
    </row>
    <row r="488" spans="1:26" ht="2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53"/>
      <c r="Z488" s="53"/>
    </row>
    <row r="489" spans="1:26" ht="2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53"/>
      <c r="Z489" s="53"/>
    </row>
    <row r="490" spans="1:26" ht="2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53"/>
      <c r="Z490" s="53"/>
    </row>
    <row r="491" spans="1:26" ht="2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53"/>
      <c r="Z491" s="53"/>
    </row>
    <row r="492" spans="1:26" ht="2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53"/>
      <c r="Z492" s="53"/>
    </row>
    <row r="493" spans="1:26" ht="2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53"/>
      <c r="Z493" s="53"/>
    </row>
    <row r="494" spans="1:26" ht="2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53"/>
      <c r="Z494" s="53"/>
    </row>
    <row r="495" spans="1:26" ht="2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53"/>
      <c r="Z495" s="53"/>
    </row>
    <row r="496" spans="1:26" ht="2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53"/>
      <c r="Z496" s="53"/>
    </row>
    <row r="497" spans="1:26" ht="2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53"/>
      <c r="Z497" s="53"/>
    </row>
    <row r="498" spans="1:26" ht="2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53"/>
      <c r="Z498" s="53"/>
    </row>
    <row r="499" spans="1:26" ht="2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53"/>
      <c r="Z499" s="53"/>
    </row>
    <row r="500" spans="1:26" ht="2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53"/>
      <c r="Z500" s="53"/>
    </row>
    <row r="501" spans="1:26" ht="2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53"/>
      <c r="Z501" s="53"/>
    </row>
    <row r="502" spans="1:26" ht="2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53"/>
      <c r="Z502" s="53"/>
    </row>
    <row r="503" spans="1:26" ht="2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53"/>
      <c r="Z503" s="53"/>
    </row>
    <row r="504" spans="1:26" ht="2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53"/>
      <c r="Z504" s="53"/>
    </row>
    <row r="505" spans="1:26" ht="2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53"/>
      <c r="Z505" s="53"/>
    </row>
    <row r="506" spans="1:26" ht="2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53"/>
      <c r="Z506" s="53"/>
    </row>
    <row r="507" spans="1:26" ht="2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53"/>
      <c r="Z507" s="53"/>
    </row>
    <row r="508" spans="1:26" ht="2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53"/>
      <c r="Z508" s="53"/>
    </row>
    <row r="509" spans="1:26" ht="2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53"/>
      <c r="Z509" s="53"/>
    </row>
    <row r="510" spans="1:26" ht="2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53"/>
      <c r="Z510" s="53"/>
    </row>
    <row r="511" spans="1:26" ht="2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53"/>
      <c r="Z511" s="53"/>
    </row>
    <row r="512" spans="1:26" ht="2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53"/>
      <c r="Z512" s="53"/>
    </row>
    <row r="513" spans="1:26" ht="2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53"/>
      <c r="Z513" s="53"/>
    </row>
    <row r="514" spans="1:26" ht="2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53"/>
      <c r="Z514" s="53"/>
    </row>
    <row r="515" spans="1:26" ht="2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53"/>
      <c r="Z515" s="53"/>
    </row>
    <row r="516" spans="1:26" ht="2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53"/>
      <c r="Z516" s="53"/>
    </row>
    <row r="517" spans="1:26" ht="2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53"/>
      <c r="Z517" s="53"/>
    </row>
    <row r="518" spans="1:26" ht="2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53"/>
      <c r="Z518" s="53"/>
    </row>
    <row r="519" spans="1:26" ht="2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53"/>
      <c r="Z519" s="53"/>
    </row>
    <row r="520" spans="1:26" ht="2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53"/>
      <c r="Z520" s="53"/>
    </row>
    <row r="521" spans="1:26" ht="2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53"/>
      <c r="Z521" s="53"/>
    </row>
    <row r="522" spans="1:26" ht="2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53"/>
      <c r="Z522" s="53"/>
    </row>
    <row r="523" spans="1:26" ht="2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53"/>
      <c r="Z523" s="53"/>
    </row>
    <row r="524" spans="1:26" ht="2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53"/>
      <c r="Z524" s="53"/>
    </row>
    <row r="525" spans="1:26" ht="2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53"/>
      <c r="Z525" s="53"/>
    </row>
    <row r="526" spans="1:26" ht="2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53"/>
      <c r="Z526" s="53"/>
    </row>
    <row r="527" spans="1:26" ht="2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53"/>
      <c r="Z527" s="53"/>
    </row>
    <row r="528" spans="1:26" ht="2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53"/>
      <c r="Z528" s="53"/>
    </row>
    <row r="529" spans="1:26" ht="2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53"/>
      <c r="Z529" s="53"/>
    </row>
    <row r="530" spans="1:26" ht="2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53"/>
      <c r="Z530" s="53"/>
    </row>
    <row r="531" spans="1:26" ht="2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53"/>
      <c r="Z531" s="53"/>
    </row>
    <row r="532" spans="1:26" ht="2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53"/>
      <c r="Z532" s="53"/>
    </row>
    <row r="533" spans="1:26" ht="2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53"/>
      <c r="Z533" s="53"/>
    </row>
    <row r="534" spans="1:26" ht="2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53"/>
      <c r="Z534" s="53"/>
    </row>
    <row r="535" spans="1:26" ht="2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53"/>
      <c r="Z535" s="53"/>
    </row>
    <row r="536" spans="1:26" ht="2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53"/>
      <c r="Z536" s="53"/>
    </row>
    <row r="537" spans="1:26" ht="2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53"/>
      <c r="Z537" s="53"/>
    </row>
    <row r="538" spans="1:26" ht="2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53"/>
      <c r="Z538" s="53"/>
    </row>
    <row r="539" spans="1:26" ht="2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53"/>
      <c r="Z539" s="53"/>
    </row>
    <row r="540" spans="1:26" ht="2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53"/>
      <c r="Z540" s="53"/>
    </row>
    <row r="541" spans="1:26" ht="2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53"/>
      <c r="Z541" s="53"/>
    </row>
    <row r="542" spans="1:26" ht="15.75" customHeight="1" x14ac:dyDescent="0.2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5.75" customHeight="1" x14ac:dyDescent="0.2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5.75" customHeight="1" x14ac:dyDescent="0.2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5.75" customHeight="1" x14ac:dyDescent="0.2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5.75" customHeight="1" x14ac:dyDescent="0.2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5.75" customHeight="1" x14ac:dyDescent="0.2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5.75" customHeight="1" x14ac:dyDescent="0.2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5.75" customHeight="1" x14ac:dyDescent="0.2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5.75" customHeight="1" x14ac:dyDescent="0.2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5.75" customHeight="1" x14ac:dyDescent="0.2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5.75" customHeight="1" x14ac:dyDescent="0.2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5.75" customHeight="1" x14ac:dyDescent="0.2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5.75" customHeight="1" x14ac:dyDescent="0.2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5.75" customHeight="1" x14ac:dyDescent="0.2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5.75" customHeight="1" x14ac:dyDescent="0.2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5.75" customHeight="1" x14ac:dyDescent="0.2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5.75" customHeight="1" x14ac:dyDescent="0.2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5.75" customHeight="1" x14ac:dyDescent="0.2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5.75" customHeight="1" x14ac:dyDescent="0.2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5.75" customHeight="1" x14ac:dyDescent="0.2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5.75" customHeight="1" x14ac:dyDescent="0.2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5.75" customHeight="1" x14ac:dyDescent="0.2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5.75" customHeight="1" x14ac:dyDescent="0.2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5.75" customHeight="1" x14ac:dyDescent="0.2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5.75" customHeight="1" x14ac:dyDescent="0.2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5.75" customHeight="1" x14ac:dyDescent="0.2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5.75" customHeight="1" x14ac:dyDescent="0.2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5.75" customHeight="1" x14ac:dyDescent="0.2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5.75" customHeight="1" x14ac:dyDescent="0.2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5.75" customHeight="1" x14ac:dyDescent="0.2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5.75" customHeight="1" x14ac:dyDescent="0.2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5.75" customHeight="1" x14ac:dyDescent="0.2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5.75" customHeight="1" x14ac:dyDescent="0.2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5.75" customHeight="1" x14ac:dyDescent="0.2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5.75" customHeight="1" x14ac:dyDescent="0.2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5.75" customHeight="1" x14ac:dyDescent="0.2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5.75" customHeight="1" x14ac:dyDescent="0.2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5.75" customHeight="1" x14ac:dyDescent="0.2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5.75" customHeight="1" x14ac:dyDescent="0.2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5.75" customHeight="1" x14ac:dyDescent="0.2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5.75" customHeight="1" x14ac:dyDescent="0.2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5.75" customHeight="1" x14ac:dyDescent="0.2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5.75" customHeight="1" x14ac:dyDescent="0.2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5.75" customHeight="1" x14ac:dyDescent="0.2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5.75" customHeight="1" x14ac:dyDescent="0.2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5.75" customHeight="1" x14ac:dyDescent="0.2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5.75" customHeight="1" x14ac:dyDescent="0.2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5.75" customHeight="1" x14ac:dyDescent="0.2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5.75" customHeight="1" x14ac:dyDescent="0.2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5.75" customHeight="1" x14ac:dyDescent="0.2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5.75" customHeight="1" x14ac:dyDescent="0.2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5.75" customHeight="1" x14ac:dyDescent="0.2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5.75" customHeight="1" x14ac:dyDescent="0.2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5.75" customHeight="1" x14ac:dyDescent="0.2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5.75" customHeight="1" x14ac:dyDescent="0.2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5.75" customHeight="1" x14ac:dyDescent="0.2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5.75" customHeight="1" x14ac:dyDescent="0.2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5.75" customHeight="1" x14ac:dyDescent="0.2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5.75" customHeight="1" x14ac:dyDescent="0.2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5.75" customHeight="1" x14ac:dyDescent="0.2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5.75" customHeight="1" x14ac:dyDescent="0.2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5.75" customHeight="1" x14ac:dyDescent="0.2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5.75" customHeight="1" x14ac:dyDescent="0.2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5.75" customHeight="1" x14ac:dyDescent="0.2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5.75" customHeight="1" x14ac:dyDescent="0.2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5.75" customHeight="1" x14ac:dyDescent="0.2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5.75" customHeight="1" x14ac:dyDescent="0.2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5.75" customHeight="1" x14ac:dyDescent="0.2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5.75" customHeight="1" x14ac:dyDescent="0.2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5.75" customHeight="1" x14ac:dyDescent="0.2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5.75" customHeight="1" x14ac:dyDescent="0.2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5.75" customHeight="1" x14ac:dyDescent="0.2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5.75" customHeight="1" x14ac:dyDescent="0.2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5.75" customHeight="1" x14ac:dyDescent="0.2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5.75" customHeight="1" x14ac:dyDescent="0.2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5.75" customHeight="1" x14ac:dyDescent="0.2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5.75" customHeight="1" x14ac:dyDescent="0.2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5.75" customHeight="1" x14ac:dyDescent="0.2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5.75" customHeight="1" x14ac:dyDescent="0.2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5.75" customHeight="1" x14ac:dyDescent="0.2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5.75" customHeight="1" x14ac:dyDescent="0.2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5.75" customHeight="1" x14ac:dyDescent="0.2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5.75" customHeight="1" x14ac:dyDescent="0.2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5.75" customHeight="1" x14ac:dyDescent="0.2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5.75" customHeight="1" x14ac:dyDescent="0.2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5.75" customHeight="1" x14ac:dyDescent="0.2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5.75" customHeight="1" x14ac:dyDescent="0.2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5.75" customHeight="1" x14ac:dyDescent="0.2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5.75" customHeight="1" x14ac:dyDescent="0.2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5.75" customHeight="1" x14ac:dyDescent="0.2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5.75" customHeight="1" x14ac:dyDescent="0.2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5.75" customHeight="1" x14ac:dyDescent="0.2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5.75" customHeight="1" x14ac:dyDescent="0.2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5.75" customHeight="1" x14ac:dyDescent="0.2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5.75" customHeight="1" x14ac:dyDescent="0.2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5.75" customHeight="1" x14ac:dyDescent="0.2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5.75" customHeight="1" x14ac:dyDescent="0.2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5.75" customHeight="1" x14ac:dyDescent="0.2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5.75" customHeight="1" x14ac:dyDescent="0.2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5.75" customHeight="1" x14ac:dyDescent="0.2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5.75" customHeight="1" x14ac:dyDescent="0.2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5.75" customHeight="1" x14ac:dyDescent="0.2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5.75" customHeight="1" x14ac:dyDescent="0.2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5.75" customHeight="1" x14ac:dyDescent="0.2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5.75" customHeight="1" x14ac:dyDescent="0.2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5.75" customHeight="1" x14ac:dyDescent="0.2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5.75" customHeight="1" x14ac:dyDescent="0.2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5.75" customHeight="1" x14ac:dyDescent="0.2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5.75" customHeight="1" x14ac:dyDescent="0.2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5.75" customHeight="1" x14ac:dyDescent="0.2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5.75" customHeight="1" x14ac:dyDescent="0.2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5.75" customHeight="1" x14ac:dyDescent="0.2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5.75" customHeight="1" x14ac:dyDescent="0.2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5.75" customHeight="1" x14ac:dyDescent="0.2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5.75" customHeight="1" x14ac:dyDescent="0.2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5.75" customHeight="1" x14ac:dyDescent="0.2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5.75" customHeight="1" x14ac:dyDescent="0.2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5.75" customHeight="1" x14ac:dyDescent="0.2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5.75" customHeight="1" x14ac:dyDescent="0.2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5.75" customHeight="1" x14ac:dyDescent="0.2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5.75" customHeight="1" x14ac:dyDescent="0.2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5.75" customHeight="1" x14ac:dyDescent="0.2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5.75" customHeight="1" x14ac:dyDescent="0.2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5.75" customHeight="1" x14ac:dyDescent="0.2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5.75" customHeight="1" x14ac:dyDescent="0.2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5.75" customHeight="1" x14ac:dyDescent="0.2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5.75" customHeight="1" x14ac:dyDescent="0.2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5.75" customHeight="1" x14ac:dyDescent="0.2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5.75" customHeight="1" x14ac:dyDescent="0.2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5.75" customHeight="1" x14ac:dyDescent="0.2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5.75" customHeight="1" x14ac:dyDescent="0.2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5.75" customHeight="1" x14ac:dyDescent="0.2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5.75" customHeight="1" x14ac:dyDescent="0.2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5.75" customHeight="1" x14ac:dyDescent="0.2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5.75" customHeight="1" x14ac:dyDescent="0.2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5.75" customHeight="1" x14ac:dyDescent="0.2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5.75" customHeight="1" x14ac:dyDescent="0.2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5.75" customHeight="1" x14ac:dyDescent="0.2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5.75" customHeight="1" x14ac:dyDescent="0.2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5.75" customHeight="1" x14ac:dyDescent="0.2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5.75" customHeight="1" x14ac:dyDescent="0.2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5.75" customHeight="1" x14ac:dyDescent="0.2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5.75" customHeight="1" x14ac:dyDescent="0.2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5.75" customHeight="1" x14ac:dyDescent="0.2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5.75" customHeight="1" x14ac:dyDescent="0.2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5.75" customHeight="1" x14ac:dyDescent="0.2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5.75" customHeight="1" x14ac:dyDescent="0.2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5.75" customHeight="1" x14ac:dyDescent="0.2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5.75" customHeight="1" x14ac:dyDescent="0.2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5.75" customHeight="1" x14ac:dyDescent="0.2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5.75" customHeight="1" x14ac:dyDescent="0.2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5.75" customHeight="1" x14ac:dyDescent="0.2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5.75" customHeight="1" x14ac:dyDescent="0.2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5.75" customHeight="1" x14ac:dyDescent="0.2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5.75" customHeight="1" x14ac:dyDescent="0.2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5.75" customHeight="1" x14ac:dyDescent="0.2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5.75" customHeight="1" x14ac:dyDescent="0.2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5.75" customHeight="1" x14ac:dyDescent="0.2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5.75" customHeight="1" x14ac:dyDescent="0.2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5.75" customHeight="1" x14ac:dyDescent="0.2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5.75" customHeight="1" x14ac:dyDescent="0.2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5.75" customHeight="1" x14ac:dyDescent="0.2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5.75" customHeight="1" x14ac:dyDescent="0.2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5.75" customHeight="1" x14ac:dyDescent="0.2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5.75" customHeight="1" x14ac:dyDescent="0.2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5.75" customHeight="1" x14ac:dyDescent="0.2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5.75" customHeight="1" x14ac:dyDescent="0.2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5.75" customHeight="1" x14ac:dyDescent="0.2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5.75" customHeight="1" x14ac:dyDescent="0.2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5.75" customHeight="1" x14ac:dyDescent="0.2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5.75" customHeight="1" x14ac:dyDescent="0.2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5.75" customHeight="1" x14ac:dyDescent="0.2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5.75" customHeight="1" x14ac:dyDescent="0.2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5.75" customHeight="1" x14ac:dyDescent="0.2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5.75" customHeight="1" x14ac:dyDescent="0.2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5.75" customHeight="1" x14ac:dyDescent="0.2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5.75" customHeight="1" x14ac:dyDescent="0.2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5.75" customHeight="1" x14ac:dyDescent="0.2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5.75" customHeight="1" x14ac:dyDescent="0.2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5.75" customHeight="1" x14ac:dyDescent="0.2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5.75" customHeight="1" x14ac:dyDescent="0.2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5.75" customHeight="1" x14ac:dyDescent="0.2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5.75" customHeight="1" x14ac:dyDescent="0.2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5.75" customHeight="1" x14ac:dyDescent="0.2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5.75" customHeight="1" x14ac:dyDescent="0.2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5.75" customHeight="1" x14ac:dyDescent="0.2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5.75" customHeight="1" x14ac:dyDescent="0.2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5.75" customHeight="1" x14ac:dyDescent="0.2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5.75" customHeight="1" x14ac:dyDescent="0.2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5.75" customHeight="1" x14ac:dyDescent="0.2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5.75" customHeight="1" x14ac:dyDescent="0.2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5.75" customHeight="1" x14ac:dyDescent="0.2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5.75" customHeight="1" x14ac:dyDescent="0.2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5.75" customHeight="1" x14ac:dyDescent="0.2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5.75" customHeight="1" x14ac:dyDescent="0.2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5.75" customHeight="1" x14ac:dyDescent="0.2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5.75" customHeight="1" x14ac:dyDescent="0.2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5.75" customHeight="1" x14ac:dyDescent="0.2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5.75" customHeight="1" x14ac:dyDescent="0.2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5.75" customHeight="1" x14ac:dyDescent="0.2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5.75" customHeight="1" x14ac:dyDescent="0.2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5.75" customHeight="1" x14ac:dyDescent="0.2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5.75" customHeight="1" x14ac:dyDescent="0.2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5.75" customHeight="1" x14ac:dyDescent="0.2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5.75" customHeight="1" x14ac:dyDescent="0.2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5.75" customHeight="1" x14ac:dyDescent="0.2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5.75" customHeight="1" x14ac:dyDescent="0.2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5.75" customHeight="1" x14ac:dyDescent="0.2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5.75" customHeight="1" x14ac:dyDescent="0.2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5.75" customHeight="1" x14ac:dyDescent="0.2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5.75" customHeight="1" x14ac:dyDescent="0.2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5.75" customHeight="1" x14ac:dyDescent="0.2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5.75" customHeight="1" x14ac:dyDescent="0.2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5.75" customHeight="1" x14ac:dyDescent="0.2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5.75" customHeight="1" x14ac:dyDescent="0.2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5.75" customHeight="1" x14ac:dyDescent="0.2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5.75" customHeight="1" x14ac:dyDescent="0.2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5.75" customHeight="1" x14ac:dyDescent="0.2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5.75" customHeight="1" x14ac:dyDescent="0.2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5.75" customHeight="1" x14ac:dyDescent="0.2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5.75" customHeight="1" x14ac:dyDescent="0.2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5.75" customHeight="1" x14ac:dyDescent="0.2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5.75" customHeight="1" x14ac:dyDescent="0.2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5.75" customHeight="1" x14ac:dyDescent="0.2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5.75" customHeight="1" x14ac:dyDescent="0.2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5.75" customHeight="1" x14ac:dyDescent="0.2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5.75" customHeight="1" x14ac:dyDescent="0.2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5.75" customHeight="1" x14ac:dyDescent="0.2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5.75" customHeight="1" x14ac:dyDescent="0.2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5.75" customHeight="1" x14ac:dyDescent="0.2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5.75" customHeight="1" x14ac:dyDescent="0.2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5.75" customHeight="1" x14ac:dyDescent="0.2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5.75" customHeight="1" x14ac:dyDescent="0.2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5.75" customHeight="1" x14ac:dyDescent="0.2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5.75" customHeight="1" x14ac:dyDescent="0.2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5.75" customHeight="1" x14ac:dyDescent="0.2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5.75" customHeight="1" x14ac:dyDescent="0.2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5.75" customHeight="1" x14ac:dyDescent="0.2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5.75" customHeight="1" x14ac:dyDescent="0.2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5.75" customHeight="1" x14ac:dyDescent="0.2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5.75" customHeight="1" x14ac:dyDescent="0.2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5.75" customHeight="1" x14ac:dyDescent="0.2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5.75" customHeight="1" x14ac:dyDescent="0.2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5.75" customHeight="1" x14ac:dyDescent="0.2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5.75" customHeight="1" x14ac:dyDescent="0.2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5.75" customHeight="1" x14ac:dyDescent="0.2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5.75" customHeight="1" x14ac:dyDescent="0.2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5.75" customHeight="1" x14ac:dyDescent="0.2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5.75" customHeight="1" x14ac:dyDescent="0.2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5.75" customHeight="1" x14ac:dyDescent="0.2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5.75" customHeight="1" x14ac:dyDescent="0.2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5.75" customHeight="1" x14ac:dyDescent="0.2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5.75" customHeight="1" x14ac:dyDescent="0.2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5.75" customHeight="1" x14ac:dyDescent="0.2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5.75" customHeight="1" x14ac:dyDescent="0.2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5.75" customHeight="1" x14ac:dyDescent="0.2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5.75" customHeight="1" x14ac:dyDescent="0.2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5.75" customHeight="1" x14ac:dyDescent="0.2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5.75" customHeight="1" x14ac:dyDescent="0.2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5.75" customHeight="1" x14ac:dyDescent="0.2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5.75" customHeight="1" x14ac:dyDescent="0.2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5.75" customHeight="1" x14ac:dyDescent="0.2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5.75" customHeight="1" x14ac:dyDescent="0.2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5.75" customHeight="1" x14ac:dyDescent="0.2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5.75" customHeight="1" x14ac:dyDescent="0.2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5.75" customHeight="1" x14ac:dyDescent="0.2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5.75" customHeight="1" x14ac:dyDescent="0.2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5.75" customHeight="1" x14ac:dyDescent="0.2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5.75" customHeight="1" x14ac:dyDescent="0.2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5.75" customHeight="1" x14ac:dyDescent="0.2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5.75" customHeight="1" x14ac:dyDescent="0.2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5.75" customHeight="1" x14ac:dyDescent="0.2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5.75" customHeight="1" x14ac:dyDescent="0.2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5.75" customHeight="1" x14ac:dyDescent="0.2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5.75" customHeight="1" x14ac:dyDescent="0.2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5.75" customHeight="1" x14ac:dyDescent="0.2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5.75" customHeight="1" x14ac:dyDescent="0.2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5.75" customHeight="1" x14ac:dyDescent="0.2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5.75" customHeight="1" x14ac:dyDescent="0.2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5.75" customHeight="1" x14ac:dyDescent="0.2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5.75" customHeight="1" x14ac:dyDescent="0.2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5.75" customHeight="1" x14ac:dyDescent="0.2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5.75" customHeight="1" x14ac:dyDescent="0.2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5.75" customHeight="1" x14ac:dyDescent="0.2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5.75" customHeight="1" x14ac:dyDescent="0.2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5.75" customHeight="1" x14ac:dyDescent="0.2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5.75" customHeight="1" x14ac:dyDescent="0.2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5.75" customHeight="1" x14ac:dyDescent="0.2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5.75" customHeight="1" x14ac:dyDescent="0.2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5.75" customHeight="1" x14ac:dyDescent="0.2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5.75" customHeight="1" x14ac:dyDescent="0.2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5.75" customHeight="1" x14ac:dyDescent="0.2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5.75" customHeight="1" x14ac:dyDescent="0.2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5.75" customHeight="1" x14ac:dyDescent="0.2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5.75" customHeight="1" x14ac:dyDescent="0.2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5.75" customHeight="1" x14ac:dyDescent="0.2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5.75" customHeight="1" x14ac:dyDescent="0.2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5.75" customHeight="1" x14ac:dyDescent="0.2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5.75" customHeight="1" x14ac:dyDescent="0.2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5.75" customHeight="1" x14ac:dyDescent="0.2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5.75" customHeight="1" x14ac:dyDescent="0.2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5.75" customHeight="1" x14ac:dyDescent="0.2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5.75" customHeight="1" x14ac:dyDescent="0.2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5.75" customHeight="1" x14ac:dyDescent="0.2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5.75" customHeight="1" x14ac:dyDescent="0.2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5.75" customHeight="1" x14ac:dyDescent="0.2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5.75" customHeight="1" x14ac:dyDescent="0.2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5.75" customHeight="1" x14ac:dyDescent="0.2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5.75" customHeight="1" x14ac:dyDescent="0.2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5.75" customHeight="1" x14ac:dyDescent="0.2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5.75" customHeight="1" x14ac:dyDescent="0.2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5.75" customHeight="1" x14ac:dyDescent="0.2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5.75" customHeight="1" x14ac:dyDescent="0.2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5.75" customHeight="1" x14ac:dyDescent="0.2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5.75" customHeight="1" x14ac:dyDescent="0.2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5.75" customHeight="1" x14ac:dyDescent="0.2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5.75" customHeight="1" x14ac:dyDescent="0.2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5.75" customHeight="1" x14ac:dyDescent="0.2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5.75" customHeight="1" x14ac:dyDescent="0.2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5.75" customHeight="1" x14ac:dyDescent="0.2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5.75" customHeight="1" x14ac:dyDescent="0.2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5.75" customHeight="1" x14ac:dyDescent="0.2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5.75" customHeight="1" x14ac:dyDescent="0.2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5.75" customHeight="1" x14ac:dyDescent="0.2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5.75" customHeight="1" x14ac:dyDescent="0.2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5.75" customHeight="1" x14ac:dyDescent="0.2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5.75" customHeight="1" x14ac:dyDescent="0.2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5.75" customHeight="1" x14ac:dyDescent="0.2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5.75" customHeight="1" x14ac:dyDescent="0.2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5.75" customHeight="1" x14ac:dyDescent="0.2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5.75" customHeight="1" x14ac:dyDescent="0.2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5.75" customHeight="1" x14ac:dyDescent="0.2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5.75" customHeight="1" x14ac:dyDescent="0.2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5.75" customHeight="1" x14ac:dyDescent="0.2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5.75" customHeight="1" x14ac:dyDescent="0.2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5.75" customHeight="1" x14ac:dyDescent="0.2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5.75" customHeight="1" x14ac:dyDescent="0.2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5.75" customHeight="1" x14ac:dyDescent="0.2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5.75" customHeight="1" x14ac:dyDescent="0.2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5.75" customHeight="1" x14ac:dyDescent="0.2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5.75" customHeight="1" x14ac:dyDescent="0.2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5.75" customHeight="1" x14ac:dyDescent="0.2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5.75" customHeight="1" x14ac:dyDescent="0.2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5.75" customHeight="1" x14ac:dyDescent="0.2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5.75" customHeight="1" x14ac:dyDescent="0.2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5.75" customHeight="1" x14ac:dyDescent="0.2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5.75" customHeight="1" x14ac:dyDescent="0.2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5.75" customHeight="1" x14ac:dyDescent="0.2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5.75" customHeight="1" x14ac:dyDescent="0.2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5.75" customHeight="1" x14ac:dyDescent="0.2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5.75" customHeight="1" x14ac:dyDescent="0.2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5.75" customHeight="1" x14ac:dyDescent="0.2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5.75" customHeight="1" x14ac:dyDescent="0.2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5.75" customHeight="1" x14ac:dyDescent="0.2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5.75" customHeight="1" x14ac:dyDescent="0.2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5.75" customHeight="1" x14ac:dyDescent="0.2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5.75" customHeight="1" x14ac:dyDescent="0.2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5.75" customHeight="1" x14ac:dyDescent="0.2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5.75" customHeight="1" x14ac:dyDescent="0.2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5.75" customHeight="1" x14ac:dyDescent="0.2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5.75" customHeight="1" x14ac:dyDescent="0.2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5.75" customHeight="1" x14ac:dyDescent="0.2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5.75" customHeight="1" x14ac:dyDescent="0.2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5.75" customHeight="1" x14ac:dyDescent="0.2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5.75" customHeight="1" x14ac:dyDescent="0.2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5.75" customHeight="1" x14ac:dyDescent="0.2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5.75" customHeight="1" x14ac:dyDescent="0.2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5.75" customHeight="1" x14ac:dyDescent="0.2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5.75" customHeight="1" x14ac:dyDescent="0.2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5.75" customHeight="1" x14ac:dyDescent="0.2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5.75" customHeight="1" x14ac:dyDescent="0.2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5.75" customHeight="1" x14ac:dyDescent="0.2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5.75" customHeight="1" x14ac:dyDescent="0.2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5.75" customHeight="1" x14ac:dyDescent="0.2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5.75" customHeight="1" x14ac:dyDescent="0.2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5.75" customHeight="1" x14ac:dyDescent="0.2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5.75" customHeight="1" x14ac:dyDescent="0.2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5.75" customHeight="1" x14ac:dyDescent="0.2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5.75" customHeight="1" x14ac:dyDescent="0.2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5.75" customHeight="1" x14ac:dyDescent="0.2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5.75" customHeight="1" x14ac:dyDescent="0.2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5.75" customHeight="1" x14ac:dyDescent="0.2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5.75" customHeight="1" x14ac:dyDescent="0.2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5.75" customHeight="1" x14ac:dyDescent="0.2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5.75" customHeight="1" x14ac:dyDescent="0.2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5.75" customHeight="1" x14ac:dyDescent="0.2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5.75" customHeight="1" x14ac:dyDescent="0.2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5.75" customHeight="1" x14ac:dyDescent="0.2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5.75" customHeight="1" x14ac:dyDescent="0.2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5.75" customHeight="1" x14ac:dyDescent="0.2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5.75" customHeight="1" x14ac:dyDescent="0.2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5.75" customHeight="1" x14ac:dyDescent="0.2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5.75" customHeight="1" x14ac:dyDescent="0.2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5.75" customHeight="1" x14ac:dyDescent="0.2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5.75" customHeight="1" x14ac:dyDescent="0.2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5.75" customHeight="1" x14ac:dyDescent="0.2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5.75" customHeight="1" x14ac:dyDescent="0.2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5.75" customHeight="1" x14ac:dyDescent="0.2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5.75" customHeight="1" x14ac:dyDescent="0.2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5.75" customHeight="1" x14ac:dyDescent="0.2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5.75" customHeight="1" x14ac:dyDescent="0.2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5.75" customHeight="1" x14ac:dyDescent="0.2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5.75" customHeight="1" x14ac:dyDescent="0.2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5.75" customHeight="1" x14ac:dyDescent="0.2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5.75" customHeight="1" x14ac:dyDescent="0.2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5.75" customHeight="1" x14ac:dyDescent="0.2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5.75" customHeight="1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5.75" customHeight="1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5.75" customHeight="1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5.75" customHeight="1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5.75" customHeight="1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5.75" customHeight="1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5.75" customHeight="1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5.75" customHeight="1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5.75" customHeight="1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5.75" customHeight="1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5.75" customHeight="1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5.75" customHeight="1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5.75" customHeight="1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5.75" customHeight="1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5.75" customHeight="1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5.75" customHeight="1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5.75" customHeight="1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5.75" customHeight="1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5.75" customHeight="1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5.75" customHeight="1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5.75" customHeight="1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5.75" customHeight="1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5.75" customHeight="1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5.75" customHeight="1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5.75" customHeight="1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5.75" customHeight="1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5.75" customHeight="1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5.75" customHeight="1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5.75" customHeight="1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5.75" customHeight="1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5.75" customHeight="1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5.75" customHeight="1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5.75" customHeight="1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5.75" customHeight="1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5.75" customHeight="1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5.75" customHeight="1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5.75" customHeight="1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5.75" customHeight="1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5.75" customHeight="1" x14ac:dyDescent="0.2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5.75" customHeight="1" x14ac:dyDescent="0.2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5.75" customHeight="1" x14ac:dyDescent="0.2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5.75" customHeight="1" x14ac:dyDescent="0.2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5.75" customHeight="1" x14ac:dyDescent="0.2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5.75" customHeight="1" x14ac:dyDescent="0.2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5.75" customHeight="1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5.75" customHeight="1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5.75" customHeight="1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5.75" customHeight="1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5.75" customHeight="1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5.75" customHeight="1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5.75" customHeight="1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5.75" customHeight="1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5.75" customHeight="1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spans="1:26" ht="15.75" customHeight="1" x14ac:dyDescent="0.2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</sheetData>
  <mergeCells count="69">
    <mergeCell ref="B321:D321"/>
    <mergeCell ref="B322:D322"/>
    <mergeCell ref="A300:B300"/>
    <mergeCell ref="A304:B304"/>
    <mergeCell ref="A311:B311"/>
    <mergeCell ref="A315:B315"/>
    <mergeCell ref="B317:D317"/>
    <mergeCell ref="A326:B326"/>
    <mergeCell ref="B327:B329"/>
    <mergeCell ref="C327:D329"/>
    <mergeCell ref="A334:B334"/>
    <mergeCell ref="A341:B341"/>
    <mergeCell ref="A179:C179"/>
    <mergeCell ref="B182:C182"/>
    <mergeCell ref="A183:C183"/>
    <mergeCell ref="A201:C201"/>
    <mergeCell ref="A209:B209"/>
    <mergeCell ref="A162:B162"/>
    <mergeCell ref="A169:B169"/>
    <mergeCell ref="A174:C174"/>
    <mergeCell ref="A176:C176"/>
    <mergeCell ref="A177:C177"/>
    <mergeCell ref="A173:C173"/>
    <mergeCell ref="B149:D149"/>
    <mergeCell ref="B150:D150"/>
    <mergeCell ref="A154:B154"/>
    <mergeCell ref="B155:B157"/>
    <mergeCell ref="C155:D157"/>
    <mergeCell ref="A128:B128"/>
    <mergeCell ref="A132:B132"/>
    <mergeCell ref="A139:B139"/>
    <mergeCell ref="A143:B143"/>
    <mergeCell ref="B145:D145"/>
    <mergeCell ref="A101:B101"/>
    <mergeCell ref="A104:B104"/>
    <mergeCell ref="A108:B108"/>
    <mergeCell ref="A115:B115"/>
    <mergeCell ref="A119:B119"/>
    <mergeCell ref="A69:B69"/>
    <mergeCell ref="A76:B76"/>
    <mergeCell ref="A85:B85"/>
    <mergeCell ref="A91:B91"/>
    <mergeCell ref="A97:B97"/>
    <mergeCell ref="A276:B276"/>
    <mergeCell ref="A280:B280"/>
    <mergeCell ref="A287:B287"/>
    <mergeCell ref="A291:B291"/>
    <mergeCell ref="A1:C1"/>
    <mergeCell ref="A3:C3"/>
    <mergeCell ref="A4:C4"/>
    <mergeCell ref="A6:C6"/>
    <mergeCell ref="B9:C9"/>
    <mergeCell ref="A10:C10"/>
    <mergeCell ref="A29:C29"/>
    <mergeCell ref="A37:B37"/>
    <mergeCell ref="A46:B46"/>
    <mergeCell ref="A51:B51"/>
    <mergeCell ref="A59:B59"/>
    <mergeCell ref="A64:B64"/>
    <mergeCell ref="A248:B248"/>
    <mergeCell ref="A257:B257"/>
    <mergeCell ref="A263:B263"/>
    <mergeCell ref="A269:B269"/>
    <mergeCell ref="A273:B273"/>
    <mergeCell ref="A218:B218"/>
    <mergeCell ref="A223:B223"/>
    <mergeCell ref="A231:B231"/>
    <mergeCell ref="A236:B236"/>
    <mergeCell ref="A241:B241"/>
  </mergeCells>
  <pageMargins left="1.03" right="0.511811024" top="0.78740157499999996" bottom="0.78740157499999996" header="0" footer="0"/>
  <pageSetup paperSize="9" scale="3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zoomScaleNormal="100" zoomScaleSheetLayoutView="115" workbookViewId="0">
      <selection activeCell="E9" sqref="E9"/>
    </sheetView>
  </sheetViews>
  <sheetFormatPr defaultRowHeight="15" x14ac:dyDescent="0.25"/>
  <cols>
    <col min="1" max="1" width="5.85546875" style="133" bestFit="1" customWidth="1"/>
    <col min="2" max="2" width="45" style="118" customWidth="1"/>
    <col min="3" max="3" width="14.5703125" style="135" customWidth="1"/>
    <col min="4" max="4" width="17.5703125" style="134" customWidth="1"/>
    <col min="5" max="5" width="12.7109375" style="118" customWidth="1"/>
    <col min="6" max="16384" width="9.140625" style="118"/>
  </cols>
  <sheetData>
    <row r="1" spans="1:4" ht="24.75" customHeight="1" x14ac:dyDescent="0.25">
      <c r="A1" s="223" t="s">
        <v>333</v>
      </c>
      <c r="B1" s="223"/>
      <c r="C1" s="223"/>
      <c r="D1" s="223"/>
    </row>
    <row r="2" spans="1:4" ht="25.5" customHeight="1" x14ac:dyDescent="0.25">
      <c r="A2" s="230" t="s">
        <v>340</v>
      </c>
      <c r="B2" s="230"/>
      <c r="C2" s="230"/>
      <c r="D2" s="230"/>
    </row>
    <row r="3" spans="1:4" s="123" customFormat="1" ht="42" customHeight="1" x14ac:dyDescent="0.25">
      <c r="A3" s="119" t="s">
        <v>287</v>
      </c>
      <c r="B3" s="120" t="s">
        <v>288</v>
      </c>
      <c r="C3" s="122" t="s">
        <v>289</v>
      </c>
      <c r="D3" s="121" t="s">
        <v>290</v>
      </c>
    </row>
    <row r="4" spans="1:4" x14ac:dyDescent="0.25">
      <c r="A4" s="124">
        <v>1</v>
      </c>
      <c r="B4" s="125" t="s">
        <v>291</v>
      </c>
      <c r="C4" s="127">
        <v>4560</v>
      </c>
      <c r="D4" s="125"/>
    </row>
    <row r="5" spans="1:4" x14ac:dyDescent="0.25">
      <c r="A5" s="124">
        <f t="shared" ref="A5:A32" si="0">ROW(A3)</f>
        <v>3</v>
      </c>
      <c r="B5" s="125" t="s">
        <v>292</v>
      </c>
      <c r="C5" s="127">
        <v>1140</v>
      </c>
      <c r="D5" s="125"/>
    </row>
    <row r="6" spans="1:4" x14ac:dyDescent="0.25">
      <c r="A6" s="124">
        <f t="shared" si="0"/>
        <v>4</v>
      </c>
      <c r="B6" s="125" t="s">
        <v>293</v>
      </c>
      <c r="C6" s="127">
        <v>4560</v>
      </c>
      <c r="D6" s="125"/>
    </row>
    <row r="7" spans="1:4" x14ac:dyDescent="0.25">
      <c r="A7" s="124">
        <f t="shared" si="0"/>
        <v>5</v>
      </c>
      <c r="B7" s="125" t="s">
        <v>294</v>
      </c>
      <c r="C7" s="127">
        <v>4560</v>
      </c>
      <c r="D7" s="125"/>
    </row>
    <row r="8" spans="1:4" x14ac:dyDescent="0.25">
      <c r="A8" s="124">
        <f t="shared" si="0"/>
        <v>6</v>
      </c>
      <c r="B8" s="125" t="s">
        <v>295</v>
      </c>
      <c r="C8" s="127">
        <v>3420</v>
      </c>
      <c r="D8" s="125"/>
    </row>
    <row r="9" spans="1:4" x14ac:dyDescent="0.25">
      <c r="A9" s="124">
        <f t="shared" si="0"/>
        <v>7</v>
      </c>
      <c r="B9" s="125" t="s">
        <v>296</v>
      </c>
      <c r="C9" s="127">
        <v>11400</v>
      </c>
      <c r="D9" s="125"/>
    </row>
    <row r="10" spans="1:4" x14ac:dyDescent="0.25">
      <c r="A10" s="124">
        <f t="shared" si="0"/>
        <v>8</v>
      </c>
      <c r="B10" s="125" t="s">
        <v>297</v>
      </c>
      <c r="C10" s="127">
        <v>9120</v>
      </c>
      <c r="D10" s="125"/>
    </row>
    <row r="11" spans="1:4" x14ac:dyDescent="0.25">
      <c r="A11" s="124">
        <f t="shared" si="0"/>
        <v>9</v>
      </c>
      <c r="B11" s="125" t="s">
        <v>298</v>
      </c>
      <c r="C11" s="127">
        <v>9120</v>
      </c>
      <c r="D11" s="125"/>
    </row>
    <row r="12" spans="1:4" x14ac:dyDescent="0.25">
      <c r="A12" s="124">
        <f t="shared" si="0"/>
        <v>10</v>
      </c>
      <c r="B12" s="125" t="s">
        <v>299</v>
      </c>
      <c r="C12" s="127">
        <v>6840</v>
      </c>
      <c r="D12" s="125"/>
    </row>
    <row r="13" spans="1:4" s="131" customFormat="1" x14ac:dyDescent="0.25">
      <c r="A13" s="128">
        <f t="shared" si="0"/>
        <v>11</v>
      </c>
      <c r="B13" s="129" t="s">
        <v>300</v>
      </c>
      <c r="C13" s="130">
        <v>380</v>
      </c>
      <c r="D13" s="129"/>
    </row>
    <row r="14" spans="1:4" s="131" customFormat="1" x14ac:dyDescent="0.25">
      <c r="A14" s="128">
        <f t="shared" si="0"/>
        <v>12</v>
      </c>
      <c r="B14" s="129" t="s">
        <v>301</v>
      </c>
      <c r="C14" s="130">
        <v>9120</v>
      </c>
      <c r="D14" s="129"/>
    </row>
    <row r="15" spans="1:4" x14ac:dyDescent="0.25">
      <c r="A15" s="124">
        <f t="shared" si="0"/>
        <v>13</v>
      </c>
      <c r="B15" s="125" t="s">
        <v>302</v>
      </c>
      <c r="C15" s="127">
        <v>2280</v>
      </c>
      <c r="D15" s="125"/>
    </row>
    <row r="16" spans="1:4" x14ac:dyDescent="0.25">
      <c r="A16" s="124">
        <f t="shared" si="0"/>
        <v>14</v>
      </c>
      <c r="B16" s="125" t="s">
        <v>303</v>
      </c>
      <c r="C16" s="127">
        <v>5700</v>
      </c>
      <c r="D16" s="125"/>
    </row>
    <row r="17" spans="1:4" s="131" customFormat="1" x14ac:dyDescent="0.25">
      <c r="A17" s="128">
        <f t="shared" si="0"/>
        <v>15</v>
      </c>
      <c r="B17" s="129" t="s">
        <v>304</v>
      </c>
      <c r="C17" s="130">
        <v>570</v>
      </c>
      <c r="D17" s="129"/>
    </row>
    <row r="18" spans="1:4" s="131" customFormat="1" x14ac:dyDescent="0.25">
      <c r="A18" s="128">
        <f t="shared" si="0"/>
        <v>16</v>
      </c>
      <c r="B18" s="129" t="s">
        <v>305</v>
      </c>
      <c r="C18" s="130">
        <v>1140</v>
      </c>
      <c r="D18" s="129"/>
    </row>
    <row r="19" spans="1:4" s="131" customFormat="1" x14ac:dyDescent="0.25">
      <c r="A19" s="128">
        <f t="shared" si="0"/>
        <v>17</v>
      </c>
      <c r="B19" s="129" t="s">
        <v>306</v>
      </c>
      <c r="C19" s="130">
        <v>1140</v>
      </c>
      <c r="D19" s="129"/>
    </row>
    <row r="20" spans="1:4" s="131" customFormat="1" x14ac:dyDescent="0.25">
      <c r="A20" s="128">
        <f t="shared" si="0"/>
        <v>18</v>
      </c>
      <c r="B20" s="129" t="s">
        <v>307</v>
      </c>
      <c r="C20" s="130">
        <v>4560</v>
      </c>
      <c r="D20" s="129"/>
    </row>
    <row r="21" spans="1:4" s="131" customFormat="1" x14ac:dyDescent="0.25">
      <c r="A21" s="128">
        <f t="shared" si="0"/>
        <v>19</v>
      </c>
      <c r="B21" s="129" t="s">
        <v>308</v>
      </c>
      <c r="C21" s="130">
        <v>1140</v>
      </c>
      <c r="D21" s="129"/>
    </row>
    <row r="22" spans="1:4" x14ac:dyDescent="0.25">
      <c r="A22" s="124">
        <f t="shared" si="0"/>
        <v>20</v>
      </c>
      <c r="B22" s="125" t="s">
        <v>309</v>
      </c>
      <c r="C22" s="127">
        <v>1140</v>
      </c>
      <c r="D22" s="125"/>
    </row>
    <row r="23" spans="1:4" x14ac:dyDescent="0.25">
      <c r="A23" s="124">
        <f t="shared" si="0"/>
        <v>21</v>
      </c>
      <c r="B23" s="125" t="s">
        <v>310</v>
      </c>
      <c r="C23" s="127">
        <v>760</v>
      </c>
      <c r="D23" s="125"/>
    </row>
    <row r="24" spans="1:4" x14ac:dyDescent="0.25">
      <c r="A24" s="124">
        <f t="shared" si="0"/>
        <v>22</v>
      </c>
      <c r="B24" s="125" t="s">
        <v>311</v>
      </c>
      <c r="C24" s="127">
        <v>760</v>
      </c>
      <c r="D24" s="125"/>
    </row>
    <row r="25" spans="1:4" x14ac:dyDescent="0.25">
      <c r="A25" s="124">
        <f t="shared" si="0"/>
        <v>23</v>
      </c>
      <c r="B25" s="125" t="s">
        <v>312</v>
      </c>
      <c r="C25" s="127">
        <v>760</v>
      </c>
      <c r="D25" s="125"/>
    </row>
    <row r="26" spans="1:4" x14ac:dyDescent="0.25">
      <c r="A26" s="124">
        <f t="shared" si="0"/>
        <v>24</v>
      </c>
      <c r="B26" s="125" t="s">
        <v>313</v>
      </c>
      <c r="C26" s="127">
        <v>6840</v>
      </c>
      <c r="D26" s="125"/>
    </row>
    <row r="27" spans="1:4" x14ac:dyDescent="0.25">
      <c r="A27" s="124">
        <f t="shared" si="0"/>
        <v>25</v>
      </c>
      <c r="B27" s="125" t="s">
        <v>314</v>
      </c>
      <c r="C27" s="127">
        <v>4560</v>
      </c>
      <c r="D27" s="125"/>
    </row>
    <row r="28" spans="1:4" x14ac:dyDescent="0.25">
      <c r="A28" s="124">
        <f t="shared" si="0"/>
        <v>26</v>
      </c>
      <c r="B28" s="125" t="s">
        <v>315</v>
      </c>
      <c r="C28" s="127">
        <v>760</v>
      </c>
      <c r="D28" s="125"/>
    </row>
    <row r="29" spans="1:4" x14ac:dyDescent="0.25">
      <c r="A29" s="124">
        <f t="shared" si="0"/>
        <v>27</v>
      </c>
      <c r="B29" s="125" t="s">
        <v>316</v>
      </c>
      <c r="C29" s="127">
        <v>3420</v>
      </c>
      <c r="D29" s="125"/>
    </row>
    <row r="30" spans="1:4" s="131" customFormat="1" x14ac:dyDescent="0.25">
      <c r="A30" s="128">
        <f t="shared" si="0"/>
        <v>28</v>
      </c>
      <c r="B30" s="129" t="s">
        <v>317</v>
      </c>
      <c r="C30" s="130">
        <v>760</v>
      </c>
      <c r="D30" s="129"/>
    </row>
    <row r="31" spans="1:4" s="131" customFormat="1" x14ac:dyDescent="0.25">
      <c r="A31" s="128">
        <f t="shared" si="0"/>
        <v>29</v>
      </c>
      <c r="B31" s="129" t="s">
        <v>318</v>
      </c>
      <c r="C31" s="130">
        <v>1140</v>
      </c>
      <c r="D31" s="129"/>
    </row>
    <row r="32" spans="1:4" s="131" customFormat="1" x14ac:dyDescent="0.25">
      <c r="A32" s="128">
        <f t="shared" si="0"/>
        <v>30</v>
      </c>
      <c r="B32" s="129" t="s">
        <v>319</v>
      </c>
      <c r="C32" s="130">
        <v>760</v>
      </c>
      <c r="D32" s="129"/>
    </row>
    <row r="33" spans="1:4" s="131" customFormat="1" x14ac:dyDescent="0.25">
      <c r="A33" s="224" t="s">
        <v>320</v>
      </c>
      <c r="B33" s="225"/>
      <c r="C33" s="225"/>
      <c r="D33" s="132"/>
    </row>
    <row r="34" spans="1:4" ht="30.75" customHeight="1" x14ac:dyDescent="0.25">
      <c r="A34" s="226" t="s">
        <v>321</v>
      </c>
      <c r="B34" s="227"/>
      <c r="C34" s="227"/>
      <c r="D34" s="228"/>
    </row>
    <row r="35" spans="1:4" x14ac:dyDescent="0.25">
      <c r="A35" s="124">
        <f>ROW(A31)</f>
        <v>31</v>
      </c>
      <c r="B35" s="125" t="s">
        <v>322</v>
      </c>
      <c r="C35" s="127">
        <v>1598</v>
      </c>
      <c r="D35" s="126"/>
    </row>
    <row r="36" spans="1:4" x14ac:dyDescent="0.25">
      <c r="A36" s="124">
        <f>ROW(A32)</f>
        <v>32</v>
      </c>
      <c r="B36" s="125" t="s">
        <v>323</v>
      </c>
      <c r="C36" s="127">
        <v>1598</v>
      </c>
      <c r="D36" s="126"/>
    </row>
    <row r="37" spans="1:4" x14ac:dyDescent="0.25">
      <c r="A37" s="124">
        <v>32</v>
      </c>
      <c r="B37" s="125" t="s">
        <v>324</v>
      </c>
      <c r="C37" s="127">
        <v>784</v>
      </c>
      <c r="D37" s="126"/>
    </row>
    <row r="38" spans="1:4" x14ac:dyDescent="0.25">
      <c r="A38" s="124">
        <v>33</v>
      </c>
      <c r="B38" s="125" t="s">
        <v>325</v>
      </c>
      <c r="C38" s="127">
        <v>1598</v>
      </c>
      <c r="D38" s="126"/>
    </row>
    <row r="39" spans="1:4" x14ac:dyDescent="0.25">
      <c r="A39" s="124">
        <v>34</v>
      </c>
      <c r="B39" s="125" t="s">
        <v>326</v>
      </c>
      <c r="C39" s="127">
        <v>1564</v>
      </c>
      <c r="D39" s="126"/>
    </row>
    <row r="40" spans="1:4" ht="12.75" customHeight="1" x14ac:dyDescent="0.25">
      <c r="A40" s="229" t="s">
        <v>320</v>
      </c>
      <c r="B40" s="229"/>
      <c r="C40" s="229"/>
      <c r="D40" s="136"/>
    </row>
  </sheetData>
  <mergeCells count="5">
    <mergeCell ref="A1:D1"/>
    <mergeCell ref="A33:C33"/>
    <mergeCell ref="A34:D34"/>
    <mergeCell ref="A40:C40"/>
    <mergeCell ref="A2:D2"/>
  </mergeCells>
  <pageMargins left="0.95" right="0.511811024" top="0.78740157499999996" bottom="0.78740157499999996" header="0.31496062000000002" footer="0.31496062000000002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7"/>
  <sheetViews>
    <sheetView showGridLines="0" zoomScale="70" zoomScaleNormal="70" workbookViewId="0">
      <selection activeCell="J30" sqref="J30"/>
    </sheetView>
  </sheetViews>
  <sheetFormatPr defaultColWidth="14.42578125" defaultRowHeight="15" customHeight="1" x14ac:dyDescent="0.25"/>
  <cols>
    <col min="1" max="1" width="27.42578125" style="138" customWidth="1"/>
    <col min="2" max="2" width="26.85546875" style="138" customWidth="1"/>
    <col min="3" max="3" width="24" style="138" customWidth="1"/>
    <col min="4" max="4" width="31.28515625" style="138" customWidth="1"/>
    <col min="5" max="5" width="17" style="138" customWidth="1"/>
    <col min="6" max="6" width="16.5703125" style="138" customWidth="1"/>
    <col min="7" max="7" width="36.5703125" style="138" customWidth="1"/>
    <col min="8" max="9" width="9.140625" style="138" customWidth="1"/>
    <col min="10" max="26" width="8.7109375" style="138" customWidth="1"/>
    <col min="27" max="16384" width="14.42578125" style="138"/>
  </cols>
  <sheetData>
    <row r="1" spans="1:26" s="163" customFormat="1" ht="15" customHeight="1" x14ac:dyDescent="0.25"/>
    <row r="2" spans="1:26" ht="45" customHeight="1" x14ac:dyDescent="0.25">
      <c r="A2" s="231" t="s">
        <v>333</v>
      </c>
      <c r="B2" s="231"/>
      <c r="C2" s="231"/>
      <c r="D2" s="231"/>
      <c r="E2" s="231"/>
      <c r="F2" s="231"/>
      <c r="G2" s="23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32.25" customHeight="1" x14ac:dyDescent="0.35">
      <c r="A3" s="233" t="s">
        <v>337</v>
      </c>
      <c r="B3" s="234"/>
      <c r="C3" s="234"/>
      <c r="D3" s="234"/>
      <c r="E3" s="234"/>
      <c r="F3" s="234"/>
      <c r="G3" s="234"/>
      <c r="H3" s="102"/>
      <c r="I3" s="102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s="147" customFormat="1" ht="15.75" customHeight="1" x14ac:dyDescent="0.25">
      <c r="A4" s="168" t="s">
        <v>248</v>
      </c>
      <c r="B4" s="169" t="s">
        <v>249</v>
      </c>
      <c r="C4" s="170" t="s">
        <v>250</v>
      </c>
      <c r="D4" s="173" t="s">
        <v>251</v>
      </c>
      <c r="E4" s="174"/>
      <c r="F4" s="174"/>
      <c r="G4" s="174"/>
    </row>
    <row r="5" spans="1:26" ht="15.75" customHeight="1" x14ac:dyDescent="0.25">
      <c r="A5" s="40" t="s">
        <v>252</v>
      </c>
      <c r="B5" s="103">
        <v>307</v>
      </c>
      <c r="C5" s="165" t="s">
        <v>275</v>
      </c>
      <c r="D5" s="166" t="s">
        <v>275</v>
      </c>
      <c r="E5" s="235"/>
      <c r="F5" s="236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5.75" customHeight="1" x14ac:dyDescent="0.25">
      <c r="A6" s="139" t="s">
        <v>253</v>
      </c>
      <c r="B6" s="103">
        <v>13</v>
      </c>
      <c r="C6" s="165" t="s">
        <v>275</v>
      </c>
      <c r="D6" s="166" t="s">
        <v>275</v>
      </c>
      <c r="E6" s="236"/>
      <c r="F6" s="236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15.75" customHeight="1" x14ac:dyDescent="0.25">
      <c r="A7" s="104" t="s">
        <v>254</v>
      </c>
      <c r="B7" s="105">
        <v>2</v>
      </c>
      <c r="C7" s="165" t="s">
        <v>275</v>
      </c>
      <c r="D7" s="166" t="s">
        <v>275</v>
      </c>
      <c r="E7" s="101"/>
      <c r="F7" s="106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5.75" customHeight="1" x14ac:dyDescent="0.25">
      <c r="A8" s="107" t="s">
        <v>255</v>
      </c>
      <c r="B8" s="108">
        <f>SUM(B5:B7)</f>
        <v>322</v>
      </c>
      <c r="C8" s="109"/>
      <c r="D8" s="167"/>
      <c r="E8" s="101"/>
      <c r="F8" s="106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5.75" customHeight="1" x14ac:dyDescent="0.25">
      <c r="A9" s="107" t="s">
        <v>256</v>
      </c>
      <c r="B9" s="110"/>
      <c r="C9" s="109"/>
      <c r="D9" s="171" t="s">
        <v>275</v>
      </c>
      <c r="E9" s="101"/>
      <c r="F9" s="106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5.75" customHeight="1" x14ac:dyDescent="0.25">
      <c r="A10" s="101"/>
      <c r="B10" s="101"/>
      <c r="C10" s="164" t="s">
        <v>257</v>
      </c>
      <c r="D10" s="166" t="s">
        <v>275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5.75" customHeight="1" x14ac:dyDescent="0.25">
      <c r="A11" s="101"/>
      <c r="B11" s="101"/>
      <c r="C11" s="101"/>
      <c r="D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8.25" customHeight="1" x14ac:dyDescent="0.25">
      <c r="A12" s="111"/>
      <c r="B12" s="111"/>
      <c r="C12" s="111"/>
      <c r="D12" s="111"/>
      <c r="E12" s="111"/>
      <c r="F12" s="111"/>
      <c r="G12" s="111"/>
      <c r="H12" s="140"/>
      <c r="I12" s="140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5.75" customHeight="1" x14ac:dyDescent="0.25">
      <c r="A13" s="112"/>
      <c r="B13" s="101"/>
      <c r="C13" s="101"/>
      <c r="D13" s="101"/>
      <c r="E13" s="101"/>
      <c r="F13" s="101"/>
      <c r="G13" s="101"/>
      <c r="H13" s="140"/>
      <c r="I13" s="140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5.75" customHeight="1" x14ac:dyDescent="0.25">
      <c r="A14" s="112"/>
      <c r="B14" s="101"/>
      <c r="C14" s="101"/>
      <c r="D14" s="101"/>
      <c r="E14" s="101"/>
      <c r="F14" s="101"/>
      <c r="G14" s="101"/>
      <c r="H14" s="140"/>
      <c r="I14" s="140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5.75" x14ac:dyDescent="0.25">
      <c r="A15" s="237" t="s">
        <v>327</v>
      </c>
      <c r="B15" s="238"/>
      <c r="C15" s="238"/>
      <c r="D15" s="238"/>
      <c r="E15" s="238"/>
      <c r="F15" s="238"/>
      <c r="G15" s="239"/>
      <c r="H15" s="140"/>
      <c r="I15" s="140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5.75" customHeight="1" x14ac:dyDescent="0.25">
      <c r="A16" s="240" t="s">
        <v>258</v>
      </c>
      <c r="B16" s="241"/>
      <c r="C16" s="242"/>
      <c r="D16" s="240" t="s">
        <v>259</v>
      </c>
      <c r="E16" s="242"/>
      <c r="F16" s="243" t="s">
        <v>260</v>
      </c>
      <c r="G16" s="242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5.75" customHeight="1" x14ac:dyDescent="0.25">
      <c r="A17" s="113" t="s">
        <v>261</v>
      </c>
      <c r="B17" s="141"/>
      <c r="C17" s="139" t="s">
        <v>33</v>
      </c>
      <c r="D17" s="246"/>
      <c r="E17" s="247"/>
      <c r="F17" s="244" t="s">
        <v>275</v>
      </c>
      <c r="G17" s="245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5.75" hidden="1" customHeight="1" x14ac:dyDescent="0.25">
      <c r="A18" s="114" t="s">
        <v>262</v>
      </c>
      <c r="B18" s="142"/>
      <c r="C18" s="143"/>
      <c r="D18" s="246">
        <v>0</v>
      </c>
      <c r="E18" s="247"/>
      <c r="F18" s="244">
        <f>D18*12</f>
        <v>0</v>
      </c>
      <c r="G18" s="245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5.75" customHeight="1" x14ac:dyDescent="0.25">
      <c r="A19" s="114" t="s">
        <v>263</v>
      </c>
      <c r="B19" s="115"/>
      <c r="C19" s="116" t="s">
        <v>264</v>
      </c>
      <c r="D19" s="246"/>
      <c r="E19" s="247"/>
      <c r="F19" s="244" t="s">
        <v>275</v>
      </c>
      <c r="G19" s="245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5.75" customHeight="1" x14ac:dyDescent="0.25">
      <c r="A20" s="248" t="s">
        <v>265</v>
      </c>
      <c r="B20" s="249"/>
      <c r="C20" s="249"/>
      <c r="D20" s="249"/>
      <c r="E20" s="247"/>
      <c r="F20" s="250"/>
      <c r="G20" s="245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5.75" x14ac:dyDescent="0.25">
      <c r="A21" s="248" t="s">
        <v>266</v>
      </c>
      <c r="B21" s="249"/>
      <c r="C21" s="249"/>
      <c r="D21" s="249"/>
      <c r="E21" s="247"/>
      <c r="F21" s="255" t="s">
        <v>275</v>
      </c>
      <c r="G21" s="245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5.75" x14ac:dyDescent="0.25">
      <c r="A22" s="111"/>
      <c r="B22" s="144"/>
      <c r="C22" s="111"/>
      <c r="D22" s="111"/>
      <c r="E22" s="111"/>
      <c r="F22" s="111"/>
      <c r="G22" s="11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8.25" customHeight="1" x14ac:dyDescent="0.25">
      <c r="A23" s="101"/>
      <c r="B23" s="117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26.25" customHeight="1" x14ac:dyDescent="0.25">
      <c r="A24" s="256" t="s">
        <v>339</v>
      </c>
      <c r="B24" s="257"/>
      <c r="C24" s="257"/>
      <c r="D24" s="257"/>
      <c r="E24" s="257"/>
      <c r="F24" s="257"/>
      <c r="G24" s="258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5.75" x14ac:dyDescent="0.25">
      <c r="A25" s="137" t="s">
        <v>267</v>
      </c>
      <c r="B25" s="137" t="s">
        <v>268</v>
      </c>
      <c r="C25" s="137" t="s">
        <v>269</v>
      </c>
      <c r="D25" s="137" t="s">
        <v>270</v>
      </c>
      <c r="E25" s="137" t="s">
        <v>271</v>
      </c>
      <c r="F25" s="137" t="s">
        <v>272</v>
      </c>
      <c r="G25" s="137" t="s">
        <v>273</v>
      </c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6" ht="15.75" x14ac:dyDescent="0.25">
      <c r="A26" s="251">
        <v>1</v>
      </c>
      <c r="B26" s="259" t="s">
        <v>332</v>
      </c>
      <c r="C26" s="251" t="s">
        <v>274</v>
      </c>
      <c r="D26" s="253" t="s">
        <v>275</v>
      </c>
      <c r="E26" s="251">
        <v>1</v>
      </c>
      <c r="F26" s="253" t="s">
        <v>275</v>
      </c>
      <c r="G26" s="260" t="s">
        <v>275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6" ht="15.75" customHeight="1" x14ac:dyDescent="0.25">
      <c r="A27" s="252"/>
      <c r="B27" s="252"/>
      <c r="C27" s="252"/>
      <c r="D27" s="254"/>
      <c r="E27" s="252"/>
      <c r="F27" s="254"/>
      <c r="G27" s="26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  <row r="28" spans="1:26" ht="15.75" customHeight="1" x14ac:dyDescent="0.25">
      <c r="A28" s="252"/>
      <c r="B28" s="252"/>
      <c r="C28" s="252"/>
      <c r="D28" s="254"/>
      <c r="E28" s="252"/>
      <c r="F28" s="254"/>
      <c r="G28" s="26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</row>
    <row r="29" spans="1:26" ht="15.75" customHeight="1" x14ac:dyDescent="0.25">
      <c r="A29" s="252"/>
      <c r="B29" s="252"/>
      <c r="C29" s="252"/>
      <c r="D29" s="254"/>
      <c r="E29" s="252"/>
      <c r="F29" s="254"/>
      <c r="G29" s="26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</row>
    <row r="30" spans="1:26" ht="269.25" customHeight="1" x14ac:dyDescent="0.25">
      <c r="A30" s="252"/>
      <c r="B30" s="252"/>
      <c r="C30" s="252"/>
      <c r="D30" s="254"/>
      <c r="E30" s="252"/>
      <c r="F30" s="254"/>
      <c r="G30" s="26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6" ht="15.75" customHeight="1" x14ac:dyDescent="0.25">
      <c r="A31" s="232" t="s">
        <v>338</v>
      </c>
      <c r="B31" s="232"/>
      <c r="C31" s="232"/>
      <c r="D31" s="232"/>
      <c r="E31" s="232"/>
      <c r="F31" s="232"/>
      <c r="G31" s="232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5.75" customHeight="1" x14ac:dyDescent="0.2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5.75" customHeight="1" x14ac:dyDescent="0.25">
      <c r="A33" s="235" t="s">
        <v>341</v>
      </c>
      <c r="B33" s="235"/>
      <c r="C33" s="235"/>
      <c r="D33" s="235"/>
      <c r="E33" s="235" t="s">
        <v>342</v>
      </c>
      <c r="F33" s="235"/>
      <c r="G33" s="235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5.75" customHeight="1" x14ac:dyDescent="0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5.75" customHeight="1" x14ac:dyDescent="0.2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5.75" customHeight="1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5.75" customHeight="1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5.75" customHeight="1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5.75" customHeight="1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5.75" customHeight="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5.75" customHeight="1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5.75" customHeight="1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5.75" customHeight="1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5.75" customHeight="1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5.75" customHeight="1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5.75" customHeight="1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5.75" customHeight="1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5.75" customHeight="1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5.75" customHeight="1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5.75" customHeight="1" x14ac:dyDescent="0.2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5.75" customHeight="1" x14ac:dyDescent="0.2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5.75" customHeight="1" x14ac:dyDescent="0.2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5.75" customHeight="1" x14ac:dyDescent="0.2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5.75" customHeight="1" x14ac:dyDescent="0.2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5.75" customHeight="1" x14ac:dyDescent="0.2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5.75" customHeight="1" x14ac:dyDescent="0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5.75" customHeight="1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5.75" customHeight="1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5.75" customHeight="1" x14ac:dyDescent="0.2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5.75" customHeight="1" x14ac:dyDescent="0.2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5.75" customHeight="1" x14ac:dyDescent="0.2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5.75" customHeight="1" x14ac:dyDescent="0.2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5.75" customHeight="1" x14ac:dyDescent="0.2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5.75" customHeight="1" x14ac:dyDescent="0.2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5.75" customHeight="1" x14ac:dyDescent="0.2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5.75" customHeight="1" x14ac:dyDescent="0.2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5.7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5.75" customHeight="1" x14ac:dyDescent="0.2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5.75" customHeight="1" x14ac:dyDescent="0.2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5.75" customHeight="1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5.75" customHeight="1" x14ac:dyDescent="0.2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5.75" customHeight="1" x14ac:dyDescent="0.2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5.75" customHeight="1" x14ac:dyDescent="0.2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5.75" customHeight="1" x14ac:dyDescent="0.2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5.75" customHeight="1" x14ac:dyDescent="0.2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5.75" customHeight="1" x14ac:dyDescent="0.2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5.75" customHeight="1" x14ac:dyDescent="0.2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5.75" customHeight="1" x14ac:dyDescent="0.2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5.75" customHeight="1" x14ac:dyDescent="0.2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5.75" customHeight="1" x14ac:dyDescent="0.2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5.75" customHeight="1" x14ac:dyDescent="0.2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5.75" customHeight="1" x14ac:dyDescent="0.2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5.75" customHeight="1" x14ac:dyDescent="0.2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5.75" customHeight="1" x14ac:dyDescent="0.2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5.7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5.7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5.75" customHeight="1" x14ac:dyDescent="0.2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5.75" customHeight="1" x14ac:dyDescent="0.2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5.75" customHeight="1" x14ac:dyDescent="0.2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5.75" customHeight="1" x14ac:dyDescent="0.2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5.75" customHeight="1" x14ac:dyDescent="0.2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5.75" customHeight="1" x14ac:dyDescent="0.2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5.75" customHeight="1" x14ac:dyDescent="0.2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5.75" customHeight="1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5.75" customHeight="1" x14ac:dyDescent="0.2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5.75" customHeight="1" x14ac:dyDescent="0.2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5.75" customHeight="1" x14ac:dyDescent="0.2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5.75" customHeight="1" x14ac:dyDescent="0.2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5.75" customHeight="1" x14ac:dyDescent="0.2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5.75" customHeight="1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5.75" customHeight="1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5.75" customHeight="1" x14ac:dyDescent="0.2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5.75" customHeight="1" x14ac:dyDescent="0.2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5.75" customHeight="1" x14ac:dyDescent="0.2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5.75" customHeight="1" x14ac:dyDescent="0.2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5.75" customHeight="1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5.75" customHeight="1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5.75" customHeight="1" x14ac:dyDescent="0.2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5.75" customHeight="1" x14ac:dyDescent="0.2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5.75" customHeight="1" x14ac:dyDescent="0.2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5.75" customHeight="1" x14ac:dyDescent="0.2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5.75" customHeight="1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5.75" customHeight="1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5.75" customHeight="1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5.75" customHeight="1" x14ac:dyDescent="0.2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5.75" customHeight="1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5.75" customHeight="1" x14ac:dyDescent="0.2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5.75" customHeight="1" x14ac:dyDescent="0.2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5.75" customHeight="1" x14ac:dyDescent="0.2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5.75" customHeight="1" x14ac:dyDescent="0.2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5.75" customHeight="1" x14ac:dyDescent="0.2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5.75" customHeight="1" x14ac:dyDescent="0.2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5.75" customHeight="1" x14ac:dyDescent="0.2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5.75" customHeight="1" x14ac:dyDescent="0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5.75" customHeight="1" x14ac:dyDescent="0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5.75" customHeight="1" x14ac:dyDescent="0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5.75" customHeight="1" x14ac:dyDescent="0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5.75" customHeight="1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5.75" customHeight="1" x14ac:dyDescent="0.2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5.75" customHeight="1" x14ac:dyDescent="0.2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5.75" customHeight="1" x14ac:dyDescent="0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5.75" customHeight="1" x14ac:dyDescent="0.2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5.75" customHeight="1" x14ac:dyDescent="0.2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5.75" customHeight="1" x14ac:dyDescent="0.2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5.75" customHeight="1" x14ac:dyDescent="0.2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5.75" customHeight="1" x14ac:dyDescent="0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5.75" customHeight="1" x14ac:dyDescent="0.2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5.75" customHeight="1" x14ac:dyDescent="0.2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5.75" customHeight="1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5.75" customHeight="1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5.75" customHeight="1" x14ac:dyDescent="0.2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5.75" customHeight="1" x14ac:dyDescent="0.2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5.75" customHeight="1" x14ac:dyDescent="0.2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5.75" customHeight="1" x14ac:dyDescent="0.2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5.75" customHeight="1" x14ac:dyDescent="0.2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5.75" customHeight="1" x14ac:dyDescent="0.2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5.75" customHeight="1" x14ac:dyDescent="0.2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5.75" customHeight="1" x14ac:dyDescent="0.2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5.75" customHeight="1" x14ac:dyDescent="0.2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5.75" customHeight="1" x14ac:dyDescent="0.2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5.75" customHeight="1" x14ac:dyDescent="0.2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5.75" customHeight="1" x14ac:dyDescent="0.2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5.75" customHeight="1" x14ac:dyDescent="0.2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5.75" customHeight="1" x14ac:dyDescent="0.2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5.75" customHeight="1" x14ac:dyDescent="0.2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5.75" customHeight="1" x14ac:dyDescent="0.2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5.75" customHeight="1" x14ac:dyDescent="0.2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5.75" customHeight="1" x14ac:dyDescent="0.2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5.75" customHeight="1" x14ac:dyDescent="0.2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5.75" customHeight="1" x14ac:dyDescent="0.2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5.75" customHeight="1" x14ac:dyDescent="0.2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5.75" customHeight="1" x14ac:dyDescent="0.2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5.75" customHeight="1" x14ac:dyDescent="0.2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5.75" customHeight="1" x14ac:dyDescent="0.2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5.75" customHeight="1" x14ac:dyDescent="0.2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5.75" customHeight="1" x14ac:dyDescent="0.2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5.75" customHeight="1" x14ac:dyDescent="0.2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5.75" customHeight="1" x14ac:dyDescent="0.2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5.75" customHeight="1" x14ac:dyDescent="0.2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5.75" customHeight="1" x14ac:dyDescent="0.2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5.75" customHeight="1" x14ac:dyDescent="0.2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5.75" customHeight="1" x14ac:dyDescent="0.2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5.75" customHeight="1" x14ac:dyDescent="0.2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5.75" customHeight="1" x14ac:dyDescent="0.2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5.75" customHeight="1" x14ac:dyDescent="0.2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5.75" customHeight="1" x14ac:dyDescent="0.2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5.75" customHeight="1" x14ac:dyDescent="0.2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5.75" customHeight="1" x14ac:dyDescent="0.2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5.75" customHeight="1" x14ac:dyDescent="0.2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5.75" customHeight="1" x14ac:dyDescent="0.2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5.75" customHeight="1" x14ac:dyDescent="0.2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5.75" customHeight="1" x14ac:dyDescent="0.2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5.75" customHeight="1" x14ac:dyDescent="0.2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5.75" customHeight="1" x14ac:dyDescent="0.2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5.75" customHeight="1" x14ac:dyDescent="0.2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5.75" customHeight="1" x14ac:dyDescent="0.2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5.75" customHeight="1" x14ac:dyDescent="0.2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5.75" customHeight="1" x14ac:dyDescent="0.2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5.75" customHeight="1" x14ac:dyDescent="0.2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5.75" customHeight="1" x14ac:dyDescent="0.2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5.75" customHeight="1" x14ac:dyDescent="0.2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5.75" customHeight="1" x14ac:dyDescent="0.2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5.75" customHeight="1" x14ac:dyDescent="0.2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5.75" customHeight="1" x14ac:dyDescent="0.2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5.75" customHeight="1" x14ac:dyDescent="0.2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5.75" customHeight="1" x14ac:dyDescent="0.2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5.75" customHeight="1" x14ac:dyDescent="0.2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5.75" customHeight="1" x14ac:dyDescent="0.2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5.75" customHeight="1" x14ac:dyDescent="0.2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5.75" customHeight="1" x14ac:dyDescent="0.2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5.75" customHeight="1" x14ac:dyDescent="0.2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5.75" customHeight="1" x14ac:dyDescent="0.2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5.75" customHeight="1" x14ac:dyDescent="0.2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5.75" customHeight="1" x14ac:dyDescent="0.2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5.75" customHeight="1" x14ac:dyDescent="0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5.75" customHeight="1" x14ac:dyDescent="0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5.75" customHeight="1" x14ac:dyDescent="0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5.75" customHeight="1" x14ac:dyDescent="0.2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5.75" customHeight="1" x14ac:dyDescent="0.2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5.75" customHeight="1" x14ac:dyDescent="0.2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5.75" customHeight="1" x14ac:dyDescent="0.2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5.75" customHeight="1" x14ac:dyDescent="0.2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5.75" customHeight="1" x14ac:dyDescent="0.2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5.75" customHeight="1" x14ac:dyDescent="0.2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5.75" customHeight="1" x14ac:dyDescent="0.2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5.75" customHeight="1" x14ac:dyDescent="0.2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5.75" customHeight="1" x14ac:dyDescent="0.2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5.75" customHeight="1" x14ac:dyDescent="0.2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5.75" customHeight="1" x14ac:dyDescent="0.2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5.75" customHeight="1" x14ac:dyDescent="0.2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5.75" customHeight="1" x14ac:dyDescent="0.2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5.75" customHeight="1" x14ac:dyDescent="0.2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5.75" customHeight="1" x14ac:dyDescent="0.2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5.75" customHeight="1" x14ac:dyDescent="0.2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5.75" customHeight="1" x14ac:dyDescent="0.2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5.75" customHeight="1" x14ac:dyDescent="0.2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5.75" customHeight="1" x14ac:dyDescent="0.2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5.75" customHeight="1" x14ac:dyDescent="0.2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5.75" customHeight="1" x14ac:dyDescent="0.2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5.75" customHeight="1" x14ac:dyDescent="0.2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5.75" customHeight="1" x14ac:dyDescent="0.2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5.75" customHeight="1" x14ac:dyDescent="0.2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5.75" customHeight="1" x14ac:dyDescent="0.2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5.75" customHeight="1" x14ac:dyDescent="0.2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5.75" customHeight="1" x14ac:dyDescent="0.2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5.75" customHeight="1" x14ac:dyDescent="0.2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5.75" customHeight="1" x14ac:dyDescent="0.2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5.75" customHeight="1" x14ac:dyDescent="0.2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5.75" customHeight="1" x14ac:dyDescent="0.2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5.75" customHeight="1" x14ac:dyDescent="0.2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5.75" customHeight="1" x14ac:dyDescent="0.2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5.75" customHeight="1" x14ac:dyDescent="0.2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5.75" customHeight="1" x14ac:dyDescent="0.2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5.75" customHeight="1" x14ac:dyDescent="0.2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5.75" customHeight="1" x14ac:dyDescent="0.2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5.75" customHeight="1" x14ac:dyDescent="0.2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5.75" customHeight="1" x14ac:dyDescent="0.2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5.75" customHeight="1" x14ac:dyDescent="0.2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5.75" customHeight="1" x14ac:dyDescent="0.2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5.75" customHeight="1" x14ac:dyDescent="0.2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5.75" customHeight="1" x14ac:dyDescent="0.2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5.75" customHeight="1" x14ac:dyDescent="0.2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5.75" customHeight="1" x14ac:dyDescent="0.2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5.75" customHeight="1" x14ac:dyDescent="0.2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5.75" customHeight="1" x14ac:dyDescent="0.2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5.75" customHeight="1" x14ac:dyDescent="0.2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5.75" customHeight="1" x14ac:dyDescent="0.2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5.75" customHeight="1" x14ac:dyDescent="0.2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5.75" customHeight="1" x14ac:dyDescent="0.2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5.75" customHeight="1" x14ac:dyDescent="0.2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5.75" customHeight="1" x14ac:dyDescent="0.2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5.75" customHeight="1" x14ac:dyDescent="0.2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5.75" customHeight="1" x14ac:dyDescent="0.2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5.75" customHeight="1" x14ac:dyDescent="0.2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5.75" customHeight="1" x14ac:dyDescent="0.2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5.75" customHeight="1" x14ac:dyDescent="0.2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5.75" customHeight="1" x14ac:dyDescent="0.2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5.75" customHeight="1" x14ac:dyDescent="0.2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5.75" customHeight="1" x14ac:dyDescent="0.2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5.75" customHeight="1" x14ac:dyDescent="0.2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5.75" customHeight="1" x14ac:dyDescent="0.2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5.75" customHeight="1" x14ac:dyDescent="0.2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5.75" customHeight="1" x14ac:dyDescent="0.2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5.75" customHeight="1" x14ac:dyDescent="0.2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5.75" customHeight="1" x14ac:dyDescent="0.2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5.75" customHeight="1" x14ac:dyDescent="0.2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5.75" customHeight="1" x14ac:dyDescent="0.2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5.75" customHeight="1" x14ac:dyDescent="0.2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5.75" customHeight="1" x14ac:dyDescent="0.2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5.75" customHeight="1" x14ac:dyDescent="0.2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5.75" customHeight="1" x14ac:dyDescent="0.2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5.75" customHeight="1" x14ac:dyDescent="0.2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5.75" customHeight="1" x14ac:dyDescent="0.2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5.75" customHeight="1" x14ac:dyDescent="0.2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5.75" customHeight="1" x14ac:dyDescent="0.2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5.75" customHeight="1" x14ac:dyDescent="0.2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5.75" customHeight="1" x14ac:dyDescent="0.2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5.75" customHeight="1" x14ac:dyDescent="0.2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5.75" customHeight="1" x14ac:dyDescent="0.2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5.75" customHeight="1" x14ac:dyDescent="0.2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5.75" customHeight="1" x14ac:dyDescent="0.2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5.75" customHeight="1" x14ac:dyDescent="0.2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5.75" customHeight="1" x14ac:dyDescent="0.2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5.75" customHeight="1" x14ac:dyDescent="0.2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5.75" customHeight="1" x14ac:dyDescent="0.2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5.75" customHeight="1" x14ac:dyDescent="0.2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5.75" customHeight="1" x14ac:dyDescent="0.2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5.75" customHeight="1" x14ac:dyDescent="0.2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5.75" customHeight="1" x14ac:dyDescent="0.2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5.75" customHeight="1" x14ac:dyDescent="0.2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5.75" customHeight="1" x14ac:dyDescent="0.2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5.75" customHeight="1" x14ac:dyDescent="0.2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5.75" customHeight="1" x14ac:dyDescent="0.2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5.75" customHeight="1" x14ac:dyDescent="0.2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5.75" customHeight="1" x14ac:dyDescent="0.2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5.75" customHeight="1" x14ac:dyDescent="0.2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5.75" customHeight="1" x14ac:dyDescent="0.2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5.75" customHeight="1" x14ac:dyDescent="0.2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5.75" customHeight="1" x14ac:dyDescent="0.2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5.75" customHeight="1" x14ac:dyDescent="0.2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5.75" customHeight="1" x14ac:dyDescent="0.2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5.75" customHeight="1" x14ac:dyDescent="0.2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5.75" customHeight="1" x14ac:dyDescent="0.2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5.75" customHeight="1" x14ac:dyDescent="0.2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5.75" customHeight="1" x14ac:dyDescent="0.2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5.75" customHeight="1" x14ac:dyDescent="0.2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5.75" customHeight="1" x14ac:dyDescent="0.2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5.75" customHeight="1" x14ac:dyDescent="0.2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5.75" customHeight="1" x14ac:dyDescent="0.2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5.75" customHeight="1" x14ac:dyDescent="0.2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5.75" customHeight="1" x14ac:dyDescent="0.2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5.75" customHeight="1" x14ac:dyDescent="0.2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5.75" customHeight="1" x14ac:dyDescent="0.2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5.75" customHeight="1" x14ac:dyDescent="0.2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5.75" customHeight="1" x14ac:dyDescent="0.2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5.75" customHeight="1" x14ac:dyDescent="0.2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5.75" customHeight="1" x14ac:dyDescent="0.2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5.75" customHeight="1" x14ac:dyDescent="0.2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5.75" customHeight="1" x14ac:dyDescent="0.2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5.75" customHeight="1" x14ac:dyDescent="0.2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5.75" customHeight="1" x14ac:dyDescent="0.2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5.75" customHeight="1" x14ac:dyDescent="0.2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5.75" customHeight="1" x14ac:dyDescent="0.2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5.75" customHeight="1" x14ac:dyDescent="0.2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5.75" customHeight="1" x14ac:dyDescent="0.2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5.75" customHeight="1" x14ac:dyDescent="0.2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5.75" customHeight="1" x14ac:dyDescent="0.2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5.75" customHeight="1" x14ac:dyDescent="0.2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5.75" customHeight="1" x14ac:dyDescent="0.2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5.75" customHeight="1" x14ac:dyDescent="0.2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5.75" customHeight="1" x14ac:dyDescent="0.2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5.75" customHeight="1" x14ac:dyDescent="0.2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5.75" customHeight="1" x14ac:dyDescent="0.2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5.75" customHeight="1" x14ac:dyDescent="0.2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5.75" customHeight="1" x14ac:dyDescent="0.2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5.75" customHeight="1" x14ac:dyDescent="0.2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5.75" customHeight="1" x14ac:dyDescent="0.2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5.75" customHeight="1" x14ac:dyDescent="0.2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5.75" customHeight="1" x14ac:dyDescent="0.2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5.75" customHeight="1" x14ac:dyDescent="0.2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5.75" customHeight="1" x14ac:dyDescent="0.2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5.75" customHeight="1" x14ac:dyDescent="0.2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5.75" customHeight="1" x14ac:dyDescent="0.2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5.75" customHeight="1" x14ac:dyDescent="0.2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5.75" customHeight="1" x14ac:dyDescent="0.2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5.75" customHeight="1" x14ac:dyDescent="0.2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5.75" customHeight="1" x14ac:dyDescent="0.2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5.75" customHeight="1" x14ac:dyDescent="0.2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5.75" customHeight="1" x14ac:dyDescent="0.2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5.75" customHeight="1" x14ac:dyDescent="0.2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5.75" customHeight="1" x14ac:dyDescent="0.2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5.75" customHeight="1" x14ac:dyDescent="0.2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5.75" customHeight="1" x14ac:dyDescent="0.2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5.75" customHeight="1" x14ac:dyDescent="0.2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5.75" customHeight="1" x14ac:dyDescent="0.2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5.75" customHeight="1" x14ac:dyDescent="0.2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5.75" customHeight="1" x14ac:dyDescent="0.2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5.75" customHeight="1" x14ac:dyDescent="0.2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5.75" customHeight="1" x14ac:dyDescent="0.2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5.75" customHeight="1" x14ac:dyDescent="0.2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5.75" customHeight="1" x14ac:dyDescent="0.2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5.75" customHeight="1" x14ac:dyDescent="0.2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5.75" customHeight="1" x14ac:dyDescent="0.2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5.75" customHeight="1" x14ac:dyDescent="0.2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5.75" customHeight="1" x14ac:dyDescent="0.2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5.75" customHeight="1" x14ac:dyDescent="0.2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5.75" customHeight="1" x14ac:dyDescent="0.2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5.75" customHeight="1" x14ac:dyDescent="0.2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5.75" customHeight="1" x14ac:dyDescent="0.2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5.75" customHeight="1" x14ac:dyDescent="0.2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5.75" customHeight="1" x14ac:dyDescent="0.2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5.75" customHeight="1" x14ac:dyDescent="0.2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5.75" customHeight="1" x14ac:dyDescent="0.2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5.75" customHeight="1" x14ac:dyDescent="0.2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5.75" customHeight="1" x14ac:dyDescent="0.2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5.75" customHeight="1" x14ac:dyDescent="0.2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5.75" customHeight="1" x14ac:dyDescent="0.2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5.75" customHeight="1" x14ac:dyDescent="0.2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5.75" customHeight="1" x14ac:dyDescent="0.2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5.75" customHeight="1" x14ac:dyDescent="0.2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5.75" customHeight="1" x14ac:dyDescent="0.2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5.75" customHeight="1" x14ac:dyDescent="0.2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5.75" customHeight="1" x14ac:dyDescent="0.2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5.75" customHeight="1" x14ac:dyDescent="0.2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5.75" customHeight="1" x14ac:dyDescent="0.2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5.75" customHeight="1" x14ac:dyDescent="0.2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5.75" customHeight="1" x14ac:dyDescent="0.2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5.75" customHeight="1" x14ac:dyDescent="0.2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5.75" customHeight="1" x14ac:dyDescent="0.2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5.75" customHeight="1" x14ac:dyDescent="0.2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5.75" customHeight="1" x14ac:dyDescent="0.2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5.75" customHeight="1" x14ac:dyDescent="0.2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5.75" customHeight="1" x14ac:dyDescent="0.2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5.75" customHeight="1" x14ac:dyDescent="0.2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5.75" customHeight="1" x14ac:dyDescent="0.2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5.75" customHeight="1" x14ac:dyDescent="0.2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5.75" customHeight="1" x14ac:dyDescent="0.2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5.75" customHeight="1" x14ac:dyDescent="0.2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5.75" customHeight="1" x14ac:dyDescent="0.2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5.75" customHeight="1" x14ac:dyDescent="0.2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5.75" customHeight="1" x14ac:dyDescent="0.2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5.75" customHeight="1" x14ac:dyDescent="0.2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5.75" customHeight="1" x14ac:dyDescent="0.2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5.75" customHeight="1" x14ac:dyDescent="0.2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5.75" customHeight="1" x14ac:dyDescent="0.2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5.75" customHeight="1" x14ac:dyDescent="0.2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5.75" customHeight="1" x14ac:dyDescent="0.2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5.75" customHeight="1" x14ac:dyDescent="0.2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5.75" customHeight="1" x14ac:dyDescent="0.2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5.75" customHeight="1" x14ac:dyDescent="0.2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5.75" customHeight="1" x14ac:dyDescent="0.2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5.75" customHeight="1" x14ac:dyDescent="0.2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5.75" customHeight="1" x14ac:dyDescent="0.2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5.75" customHeight="1" x14ac:dyDescent="0.2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5.75" customHeight="1" x14ac:dyDescent="0.2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5.75" customHeight="1" x14ac:dyDescent="0.2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5.75" customHeight="1" x14ac:dyDescent="0.2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5.75" customHeight="1" x14ac:dyDescent="0.2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5.75" customHeight="1" x14ac:dyDescent="0.2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5.75" customHeight="1" x14ac:dyDescent="0.2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5.75" customHeight="1" x14ac:dyDescent="0.2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5.75" customHeight="1" x14ac:dyDescent="0.2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5.75" customHeight="1" x14ac:dyDescent="0.2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5.75" customHeight="1" x14ac:dyDescent="0.2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5.75" customHeight="1" x14ac:dyDescent="0.2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5.75" customHeight="1" x14ac:dyDescent="0.2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5.75" customHeight="1" x14ac:dyDescent="0.2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5.75" customHeight="1" x14ac:dyDescent="0.2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5.75" customHeight="1" x14ac:dyDescent="0.2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5.75" customHeight="1" x14ac:dyDescent="0.2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5.75" customHeight="1" x14ac:dyDescent="0.2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5.75" customHeight="1" x14ac:dyDescent="0.2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5.75" customHeight="1" x14ac:dyDescent="0.2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5.75" customHeight="1" x14ac:dyDescent="0.2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5.75" customHeight="1" x14ac:dyDescent="0.2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5.75" customHeight="1" x14ac:dyDescent="0.2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5.75" customHeight="1" x14ac:dyDescent="0.2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5.75" customHeight="1" x14ac:dyDescent="0.2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5.75" customHeight="1" x14ac:dyDescent="0.2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5.75" customHeight="1" x14ac:dyDescent="0.2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5.75" customHeight="1" x14ac:dyDescent="0.2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5.75" customHeight="1" x14ac:dyDescent="0.2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5.75" customHeight="1" x14ac:dyDescent="0.2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5.75" customHeight="1" x14ac:dyDescent="0.2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5.75" customHeight="1" x14ac:dyDescent="0.2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5.75" customHeight="1" x14ac:dyDescent="0.2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5.75" customHeight="1" x14ac:dyDescent="0.2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5.75" customHeight="1" x14ac:dyDescent="0.2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5.75" customHeight="1" x14ac:dyDescent="0.2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5.75" customHeight="1" x14ac:dyDescent="0.2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5.75" customHeight="1" x14ac:dyDescent="0.2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5.75" customHeight="1" x14ac:dyDescent="0.2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5.75" customHeight="1" x14ac:dyDescent="0.2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5.75" customHeight="1" x14ac:dyDescent="0.2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5.75" customHeight="1" x14ac:dyDescent="0.2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5.75" customHeight="1" x14ac:dyDescent="0.2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5.75" customHeight="1" x14ac:dyDescent="0.2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5.75" customHeight="1" x14ac:dyDescent="0.2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5.75" customHeight="1" x14ac:dyDescent="0.2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5.75" customHeight="1" x14ac:dyDescent="0.2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5.75" customHeight="1" x14ac:dyDescent="0.2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5.75" customHeight="1" x14ac:dyDescent="0.2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5.75" customHeight="1" x14ac:dyDescent="0.2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5.75" customHeight="1" x14ac:dyDescent="0.2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5.75" customHeight="1" x14ac:dyDescent="0.2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5.75" customHeight="1" x14ac:dyDescent="0.2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5.75" customHeight="1" x14ac:dyDescent="0.2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5.75" customHeight="1" x14ac:dyDescent="0.2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5.75" customHeight="1" x14ac:dyDescent="0.2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5.75" customHeight="1" x14ac:dyDescent="0.2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5.75" customHeight="1" x14ac:dyDescent="0.2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5.75" customHeight="1" x14ac:dyDescent="0.2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5.75" customHeight="1" x14ac:dyDescent="0.2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5.75" customHeight="1" x14ac:dyDescent="0.2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5.75" customHeight="1" x14ac:dyDescent="0.2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5.75" customHeight="1" x14ac:dyDescent="0.2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5.75" customHeight="1" x14ac:dyDescent="0.2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5.75" customHeight="1" x14ac:dyDescent="0.2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5.75" customHeight="1" x14ac:dyDescent="0.2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5.75" customHeight="1" x14ac:dyDescent="0.2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5.75" customHeight="1" x14ac:dyDescent="0.2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5.75" customHeight="1" x14ac:dyDescent="0.2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5.75" customHeight="1" x14ac:dyDescent="0.2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5.75" customHeight="1" x14ac:dyDescent="0.2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5.75" customHeight="1" x14ac:dyDescent="0.2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5.75" customHeight="1" x14ac:dyDescent="0.2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5.75" customHeight="1" x14ac:dyDescent="0.2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5.75" customHeight="1" x14ac:dyDescent="0.2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5.75" customHeight="1" x14ac:dyDescent="0.2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5.75" customHeight="1" x14ac:dyDescent="0.2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5.75" customHeight="1" x14ac:dyDescent="0.2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5.75" customHeight="1" x14ac:dyDescent="0.2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5.75" customHeight="1" x14ac:dyDescent="0.2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5.75" customHeight="1" x14ac:dyDescent="0.2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5.75" customHeight="1" x14ac:dyDescent="0.2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5.75" customHeight="1" x14ac:dyDescent="0.2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5.75" customHeight="1" x14ac:dyDescent="0.2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5.75" customHeight="1" x14ac:dyDescent="0.2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5.75" customHeight="1" x14ac:dyDescent="0.2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5.75" customHeight="1" x14ac:dyDescent="0.2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5.75" customHeight="1" x14ac:dyDescent="0.2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5.75" customHeight="1" x14ac:dyDescent="0.2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5.75" customHeight="1" x14ac:dyDescent="0.2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5.75" customHeight="1" x14ac:dyDescent="0.2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5.75" customHeight="1" x14ac:dyDescent="0.2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5.75" customHeight="1" x14ac:dyDescent="0.2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5.75" customHeight="1" x14ac:dyDescent="0.2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5.75" customHeight="1" x14ac:dyDescent="0.2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5.75" customHeight="1" x14ac:dyDescent="0.2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5.75" customHeight="1" x14ac:dyDescent="0.2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5.75" customHeight="1" x14ac:dyDescent="0.2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5.75" customHeight="1" x14ac:dyDescent="0.2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5.75" customHeight="1" x14ac:dyDescent="0.2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5.75" customHeight="1" x14ac:dyDescent="0.2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5.75" customHeight="1" x14ac:dyDescent="0.2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5.75" customHeight="1" x14ac:dyDescent="0.2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5.75" customHeight="1" x14ac:dyDescent="0.2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5.75" customHeight="1" x14ac:dyDescent="0.2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5.75" customHeight="1" x14ac:dyDescent="0.2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5.75" customHeight="1" x14ac:dyDescent="0.2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5.75" customHeight="1" x14ac:dyDescent="0.2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5.75" customHeight="1" x14ac:dyDescent="0.2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5.75" customHeight="1" x14ac:dyDescent="0.2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5.75" customHeight="1" x14ac:dyDescent="0.2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5.75" customHeight="1" x14ac:dyDescent="0.2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5.75" customHeight="1" x14ac:dyDescent="0.2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5.75" customHeight="1" x14ac:dyDescent="0.2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5.75" customHeight="1" x14ac:dyDescent="0.2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5.75" customHeight="1" x14ac:dyDescent="0.2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5.75" customHeight="1" x14ac:dyDescent="0.2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5.75" customHeight="1" x14ac:dyDescent="0.2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5.75" customHeight="1" x14ac:dyDescent="0.2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5.75" customHeight="1" x14ac:dyDescent="0.2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5.75" customHeight="1" x14ac:dyDescent="0.2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5.75" customHeight="1" x14ac:dyDescent="0.2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5.75" customHeight="1" x14ac:dyDescent="0.2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5.75" customHeight="1" x14ac:dyDescent="0.2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5.75" customHeight="1" x14ac:dyDescent="0.2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5.75" customHeight="1" x14ac:dyDescent="0.2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5.75" customHeight="1" x14ac:dyDescent="0.2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5.75" customHeight="1" x14ac:dyDescent="0.2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5.75" customHeight="1" x14ac:dyDescent="0.2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5.75" customHeight="1" x14ac:dyDescent="0.2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5.75" customHeight="1" x14ac:dyDescent="0.2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5.75" customHeight="1" x14ac:dyDescent="0.2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5.75" customHeight="1" x14ac:dyDescent="0.2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5.75" customHeight="1" x14ac:dyDescent="0.2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5.75" customHeight="1" x14ac:dyDescent="0.2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5.75" customHeight="1" x14ac:dyDescent="0.2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5.75" customHeight="1" x14ac:dyDescent="0.2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5.75" customHeight="1" x14ac:dyDescent="0.2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5.75" customHeight="1" x14ac:dyDescent="0.2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5.75" customHeight="1" x14ac:dyDescent="0.2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5.75" customHeight="1" x14ac:dyDescent="0.2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5.75" customHeight="1" x14ac:dyDescent="0.2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5.75" customHeight="1" x14ac:dyDescent="0.2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5.75" customHeight="1" x14ac:dyDescent="0.2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5.75" customHeight="1" x14ac:dyDescent="0.2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5.75" customHeight="1" x14ac:dyDescent="0.2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5.75" customHeight="1" x14ac:dyDescent="0.2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5.75" customHeight="1" x14ac:dyDescent="0.2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5.75" customHeight="1" x14ac:dyDescent="0.2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5.75" customHeight="1" x14ac:dyDescent="0.2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5.75" customHeight="1" x14ac:dyDescent="0.2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5.75" customHeight="1" x14ac:dyDescent="0.2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5.75" customHeight="1" x14ac:dyDescent="0.2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5.75" customHeight="1" x14ac:dyDescent="0.2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5.75" customHeight="1" x14ac:dyDescent="0.2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5.75" customHeight="1" x14ac:dyDescent="0.2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5.75" customHeight="1" x14ac:dyDescent="0.2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5.75" customHeight="1" x14ac:dyDescent="0.2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5.75" customHeight="1" x14ac:dyDescent="0.2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5.75" customHeight="1" x14ac:dyDescent="0.2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5.75" customHeight="1" x14ac:dyDescent="0.2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5.75" customHeight="1" x14ac:dyDescent="0.2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5.75" customHeight="1" x14ac:dyDescent="0.2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5.75" customHeight="1" x14ac:dyDescent="0.2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5.75" customHeight="1" x14ac:dyDescent="0.2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5.75" customHeight="1" x14ac:dyDescent="0.2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5.75" customHeight="1" x14ac:dyDescent="0.2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5.75" customHeight="1" x14ac:dyDescent="0.2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5.75" customHeight="1" x14ac:dyDescent="0.2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5.75" customHeight="1" x14ac:dyDescent="0.2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5.75" customHeight="1" x14ac:dyDescent="0.2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5.75" customHeight="1" x14ac:dyDescent="0.2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5.75" customHeight="1" x14ac:dyDescent="0.2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5.75" customHeight="1" x14ac:dyDescent="0.2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5.75" customHeight="1" x14ac:dyDescent="0.2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5.75" customHeight="1" x14ac:dyDescent="0.2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5.75" customHeight="1" x14ac:dyDescent="0.2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5.75" customHeight="1" x14ac:dyDescent="0.2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5.75" customHeight="1" x14ac:dyDescent="0.2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5.75" customHeight="1" x14ac:dyDescent="0.2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5.75" customHeight="1" x14ac:dyDescent="0.2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5.75" customHeight="1" x14ac:dyDescent="0.2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5.75" customHeight="1" x14ac:dyDescent="0.2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5.75" customHeight="1" x14ac:dyDescent="0.2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5.75" customHeight="1" x14ac:dyDescent="0.2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5.75" customHeight="1" x14ac:dyDescent="0.2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5.75" customHeight="1" x14ac:dyDescent="0.2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5.75" customHeight="1" x14ac:dyDescent="0.2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5.75" customHeight="1" x14ac:dyDescent="0.2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5.75" customHeight="1" x14ac:dyDescent="0.2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5.75" customHeight="1" x14ac:dyDescent="0.2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5.75" customHeight="1" x14ac:dyDescent="0.2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5.75" customHeight="1" x14ac:dyDescent="0.2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5.75" customHeight="1" x14ac:dyDescent="0.2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5.75" customHeight="1" x14ac:dyDescent="0.2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5.75" customHeight="1" x14ac:dyDescent="0.2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5.75" customHeight="1" x14ac:dyDescent="0.2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5.75" customHeight="1" x14ac:dyDescent="0.2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5.75" customHeight="1" x14ac:dyDescent="0.2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5.75" customHeight="1" x14ac:dyDescent="0.2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5.75" customHeight="1" x14ac:dyDescent="0.2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5.75" customHeight="1" x14ac:dyDescent="0.2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5.75" customHeight="1" x14ac:dyDescent="0.2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5.75" customHeight="1" x14ac:dyDescent="0.2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5.75" customHeight="1" x14ac:dyDescent="0.2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5.75" customHeight="1" x14ac:dyDescent="0.2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5.75" customHeight="1" x14ac:dyDescent="0.2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5.75" customHeight="1" x14ac:dyDescent="0.2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5.75" customHeight="1" x14ac:dyDescent="0.2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5.75" customHeight="1" x14ac:dyDescent="0.2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5.75" customHeight="1" x14ac:dyDescent="0.2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5.75" customHeight="1" x14ac:dyDescent="0.2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5.75" customHeight="1" x14ac:dyDescent="0.2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5.75" customHeight="1" x14ac:dyDescent="0.2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5.75" customHeight="1" x14ac:dyDescent="0.2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5.75" customHeight="1" x14ac:dyDescent="0.2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5.75" customHeight="1" x14ac:dyDescent="0.2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5.75" customHeight="1" x14ac:dyDescent="0.2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5.75" customHeight="1" x14ac:dyDescent="0.2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5.75" customHeight="1" x14ac:dyDescent="0.2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5.75" customHeight="1" x14ac:dyDescent="0.2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5.75" customHeight="1" x14ac:dyDescent="0.2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5.75" customHeight="1" x14ac:dyDescent="0.2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5.75" customHeight="1" x14ac:dyDescent="0.2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5.75" customHeight="1" x14ac:dyDescent="0.2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5.75" customHeight="1" x14ac:dyDescent="0.2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5.75" customHeight="1" x14ac:dyDescent="0.2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5.75" customHeight="1" x14ac:dyDescent="0.2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5.75" customHeight="1" x14ac:dyDescent="0.2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5.75" customHeight="1" x14ac:dyDescent="0.2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5.75" customHeight="1" x14ac:dyDescent="0.2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5.75" customHeight="1" x14ac:dyDescent="0.2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5.75" customHeight="1" x14ac:dyDescent="0.2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5.75" customHeight="1" x14ac:dyDescent="0.2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5.75" customHeight="1" x14ac:dyDescent="0.2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5.75" customHeight="1" x14ac:dyDescent="0.2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5.75" customHeight="1" x14ac:dyDescent="0.2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5.75" customHeight="1" x14ac:dyDescent="0.2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5.75" customHeight="1" x14ac:dyDescent="0.2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5.75" customHeight="1" x14ac:dyDescent="0.2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5.75" customHeight="1" x14ac:dyDescent="0.2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5.75" customHeight="1" x14ac:dyDescent="0.2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5.75" customHeight="1" x14ac:dyDescent="0.2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5.75" customHeight="1" x14ac:dyDescent="0.2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5.75" customHeight="1" x14ac:dyDescent="0.2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5.75" customHeight="1" x14ac:dyDescent="0.2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5.75" customHeight="1" x14ac:dyDescent="0.2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5.75" customHeight="1" x14ac:dyDescent="0.2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5.75" customHeight="1" x14ac:dyDescent="0.2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5.75" customHeight="1" x14ac:dyDescent="0.2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5.75" customHeight="1" x14ac:dyDescent="0.2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5.75" customHeight="1" x14ac:dyDescent="0.2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5.75" customHeight="1" x14ac:dyDescent="0.2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5.75" customHeight="1" x14ac:dyDescent="0.2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5.75" customHeight="1" x14ac:dyDescent="0.2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5.75" customHeight="1" x14ac:dyDescent="0.2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5.75" customHeight="1" x14ac:dyDescent="0.2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5.75" customHeight="1" x14ac:dyDescent="0.2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5.75" customHeight="1" x14ac:dyDescent="0.2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5.75" customHeight="1" x14ac:dyDescent="0.2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5.75" customHeight="1" x14ac:dyDescent="0.2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5.75" customHeight="1" x14ac:dyDescent="0.2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5.75" customHeight="1" x14ac:dyDescent="0.2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5.75" customHeight="1" x14ac:dyDescent="0.2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5.75" customHeight="1" x14ac:dyDescent="0.2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5.75" customHeight="1" x14ac:dyDescent="0.2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5.75" customHeight="1" x14ac:dyDescent="0.2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5.75" customHeight="1" x14ac:dyDescent="0.2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5.75" customHeight="1" x14ac:dyDescent="0.2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5.75" customHeight="1" x14ac:dyDescent="0.2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5.75" customHeight="1" x14ac:dyDescent="0.2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5.75" customHeight="1" x14ac:dyDescent="0.2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5.75" customHeight="1" x14ac:dyDescent="0.2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5.75" customHeight="1" x14ac:dyDescent="0.2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5.75" customHeight="1" x14ac:dyDescent="0.2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5.75" customHeight="1" x14ac:dyDescent="0.2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5.75" customHeight="1" x14ac:dyDescent="0.2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5.75" customHeight="1" x14ac:dyDescent="0.2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5.75" customHeight="1" x14ac:dyDescent="0.2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5.75" customHeight="1" x14ac:dyDescent="0.2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5.75" customHeight="1" x14ac:dyDescent="0.2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5.75" customHeight="1" x14ac:dyDescent="0.2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5.75" customHeight="1" x14ac:dyDescent="0.2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5.75" customHeight="1" x14ac:dyDescent="0.2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5.75" customHeight="1" x14ac:dyDescent="0.2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5.75" customHeight="1" x14ac:dyDescent="0.2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5.75" customHeight="1" x14ac:dyDescent="0.2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5.75" customHeight="1" x14ac:dyDescent="0.2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5.75" customHeight="1" x14ac:dyDescent="0.2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5.75" customHeight="1" x14ac:dyDescent="0.2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5.75" customHeight="1" x14ac:dyDescent="0.2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5.75" customHeight="1" x14ac:dyDescent="0.2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5.75" customHeight="1" x14ac:dyDescent="0.2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5.75" customHeight="1" x14ac:dyDescent="0.2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5.75" customHeight="1" x14ac:dyDescent="0.2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5.75" customHeight="1" x14ac:dyDescent="0.2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5.75" customHeight="1" x14ac:dyDescent="0.2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5.75" customHeight="1" x14ac:dyDescent="0.2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5.75" customHeight="1" x14ac:dyDescent="0.2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5.75" customHeight="1" x14ac:dyDescent="0.2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5.75" customHeight="1" x14ac:dyDescent="0.2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5.75" customHeight="1" x14ac:dyDescent="0.2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5.75" customHeight="1" x14ac:dyDescent="0.2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5.75" customHeight="1" x14ac:dyDescent="0.2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5.75" customHeight="1" x14ac:dyDescent="0.2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5.75" customHeight="1" x14ac:dyDescent="0.2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5.75" customHeight="1" x14ac:dyDescent="0.2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5.75" customHeight="1" x14ac:dyDescent="0.2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5.75" customHeight="1" x14ac:dyDescent="0.2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5.75" customHeight="1" x14ac:dyDescent="0.2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5.75" customHeight="1" x14ac:dyDescent="0.2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5.75" customHeight="1" x14ac:dyDescent="0.2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5.75" customHeight="1" x14ac:dyDescent="0.2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5.75" customHeight="1" x14ac:dyDescent="0.2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5.75" customHeight="1" x14ac:dyDescent="0.2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5.75" customHeight="1" x14ac:dyDescent="0.2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5.75" customHeight="1" x14ac:dyDescent="0.2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5.75" customHeight="1" x14ac:dyDescent="0.2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5.75" customHeight="1" x14ac:dyDescent="0.2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5.75" customHeight="1" x14ac:dyDescent="0.2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5.75" customHeight="1" x14ac:dyDescent="0.2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5.75" customHeight="1" x14ac:dyDescent="0.2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5.75" customHeight="1" x14ac:dyDescent="0.2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5.75" customHeight="1" x14ac:dyDescent="0.2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5.75" customHeight="1" x14ac:dyDescent="0.2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5.75" customHeight="1" x14ac:dyDescent="0.2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5.75" customHeight="1" x14ac:dyDescent="0.2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5.75" customHeight="1" x14ac:dyDescent="0.2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5.75" customHeight="1" x14ac:dyDescent="0.2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5.75" customHeight="1" x14ac:dyDescent="0.2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5.75" customHeight="1" x14ac:dyDescent="0.2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5.75" customHeight="1" x14ac:dyDescent="0.2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5.75" customHeight="1" x14ac:dyDescent="0.2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5.75" customHeight="1" x14ac:dyDescent="0.2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5.75" customHeight="1" x14ac:dyDescent="0.2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5.75" customHeight="1" x14ac:dyDescent="0.2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5.75" customHeight="1" x14ac:dyDescent="0.2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5.75" customHeight="1" x14ac:dyDescent="0.2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5.75" customHeight="1" x14ac:dyDescent="0.2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5.75" customHeight="1" x14ac:dyDescent="0.2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5.75" customHeight="1" x14ac:dyDescent="0.2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5.75" customHeight="1" x14ac:dyDescent="0.2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5.75" customHeight="1" x14ac:dyDescent="0.2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5.75" customHeight="1" x14ac:dyDescent="0.2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5.75" customHeight="1" x14ac:dyDescent="0.2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5.75" customHeight="1" x14ac:dyDescent="0.2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5.75" customHeight="1" x14ac:dyDescent="0.2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5.75" customHeight="1" x14ac:dyDescent="0.2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5.75" customHeight="1" x14ac:dyDescent="0.2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5.75" customHeight="1" x14ac:dyDescent="0.2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5.75" customHeight="1" x14ac:dyDescent="0.2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5.75" customHeight="1" x14ac:dyDescent="0.2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5.75" customHeight="1" x14ac:dyDescent="0.2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5.75" customHeight="1" x14ac:dyDescent="0.2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5.75" customHeight="1" x14ac:dyDescent="0.2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5.75" customHeight="1" x14ac:dyDescent="0.2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5.75" customHeight="1" x14ac:dyDescent="0.2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5.75" customHeight="1" x14ac:dyDescent="0.2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5.75" customHeight="1" x14ac:dyDescent="0.2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5.75" customHeight="1" x14ac:dyDescent="0.2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5.75" customHeight="1" x14ac:dyDescent="0.2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5.75" customHeight="1" x14ac:dyDescent="0.2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5.75" customHeight="1" x14ac:dyDescent="0.2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5.75" customHeight="1" x14ac:dyDescent="0.2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5.75" customHeight="1" x14ac:dyDescent="0.2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5.75" customHeight="1" x14ac:dyDescent="0.2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5.75" customHeight="1" x14ac:dyDescent="0.2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5.75" customHeight="1" x14ac:dyDescent="0.2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5.75" customHeight="1" x14ac:dyDescent="0.2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5.75" customHeight="1" x14ac:dyDescent="0.2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5.75" customHeight="1" x14ac:dyDescent="0.2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5.75" customHeight="1" x14ac:dyDescent="0.2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5.75" customHeight="1" x14ac:dyDescent="0.2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5.75" customHeight="1" x14ac:dyDescent="0.2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5.75" customHeight="1" x14ac:dyDescent="0.2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5.75" customHeight="1" x14ac:dyDescent="0.2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5.75" customHeight="1" x14ac:dyDescent="0.2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5.75" customHeight="1" x14ac:dyDescent="0.2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5.75" customHeight="1" x14ac:dyDescent="0.2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5.75" customHeight="1" x14ac:dyDescent="0.2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5.75" customHeight="1" x14ac:dyDescent="0.2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5.75" customHeight="1" x14ac:dyDescent="0.2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5.75" customHeight="1" x14ac:dyDescent="0.2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5.75" customHeight="1" x14ac:dyDescent="0.2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5.75" customHeight="1" x14ac:dyDescent="0.2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5.75" customHeight="1" x14ac:dyDescent="0.2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5.75" customHeight="1" x14ac:dyDescent="0.2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5.75" customHeight="1" x14ac:dyDescent="0.2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5.75" customHeight="1" x14ac:dyDescent="0.2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5.75" customHeight="1" x14ac:dyDescent="0.2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5.75" customHeight="1" x14ac:dyDescent="0.2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5.75" customHeight="1" x14ac:dyDescent="0.2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5.75" customHeight="1" x14ac:dyDescent="0.2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5.75" customHeight="1" x14ac:dyDescent="0.2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5.75" customHeight="1" x14ac:dyDescent="0.2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5.75" customHeight="1" x14ac:dyDescent="0.2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5.75" customHeight="1" x14ac:dyDescent="0.2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5.75" customHeight="1" x14ac:dyDescent="0.2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5.75" customHeight="1" x14ac:dyDescent="0.2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5.75" customHeight="1" x14ac:dyDescent="0.2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5.75" customHeight="1" x14ac:dyDescent="0.2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5.75" customHeight="1" x14ac:dyDescent="0.2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5.75" customHeight="1" x14ac:dyDescent="0.2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5.75" customHeight="1" x14ac:dyDescent="0.2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5.75" customHeight="1" x14ac:dyDescent="0.2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5.75" customHeight="1" x14ac:dyDescent="0.2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5.75" customHeight="1" x14ac:dyDescent="0.2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5.75" customHeight="1" x14ac:dyDescent="0.2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5.75" customHeight="1" x14ac:dyDescent="0.2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5.75" customHeight="1" x14ac:dyDescent="0.2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5.75" customHeight="1" x14ac:dyDescent="0.2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5.75" customHeight="1" x14ac:dyDescent="0.2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5.75" customHeight="1" x14ac:dyDescent="0.2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5.75" customHeight="1" x14ac:dyDescent="0.2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5.75" customHeight="1" x14ac:dyDescent="0.2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5.75" customHeight="1" x14ac:dyDescent="0.2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5.75" customHeight="1" x14ac:dyDescent="0.2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5.75" customHeight="1" x14ac:dyDescent="0.2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5.75" customHeight="1" x14ac:dyDescent="0.2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5.75" customHeight="1" x14ac:dyDescent="0.2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5.75" customHeight="1" x14ac:dyDescent="0.2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5.75" customHeight="1" x14ac:dyDescent="0.2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5.75" customHeight="1" x14ac:dyDescent="0.2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5.75" customHeight="1" x14ac:dyDescent="0.2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5.75" customHeight="1" x14ac:dyDescent="0.2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5.75" customHeight="1" x14ac:dyDescent="0.2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5.75" customHeight="1" x14ac:dyDescent="0.2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5.75" customHeight="1" x14ac:dyDescent="0.2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5.75" customHeight="1" x14ac:dyDescent="0.2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5.75" customHeight="1" x14ac:dyDescent="0.2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5.75" customHeight="1" x14ac:dyDescent="0.2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5.75" customHeight="1" x14ac:dyDescent="0.2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5.75" customHeight="1" x14ac:dyDescent="0.2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5.75" customHeight="1" x14ac:dyDescent="0.2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5.75" customHeight="1" x14ac:dyDescent="0.2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5.75" customHeight="1" x14ac:dyDescent="0.2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5.75" customHeight="1" x14ac:dyDescent="0.2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5.75" customHeight="1" x14ac:dyDescent="0.2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5.75" customHeight="1" x14ac:dyDescent="0.2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5.75" customHeight="1" x14ac:dyDescent="0.2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5.75" customHeight="1" x14ac:dyDescent="0.2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5.75" customHeight="1" x14ac:dyDescent="0.2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5.75" customHeight="1" x14ac:dyDescent="0.2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5.75" customHeight="1" x14ac:dyDescent="0.2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5.75" customHeight="1" x14ac:dyDescent="0.2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5.75" customHeight="1" x14ac:dyDescent="0.2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5.75" customHeight="1" x14ac:dyDescent="0.2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5.75" customHeight="1" x14ac:dyDescent="0.2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5.75" customHeight="1" x14ac:dyDescent="0.2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5.75" customHeight="1" x14ac:dyDescent="0.2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5.75" customHeight="1" x14ac:dyDescent="0.2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5.75" customHeight="1" x14ac:dyDescent="0.2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5.75" customHeight="1" x14ac:dyDescent="0.2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5.75" customHeight="1" x14ac:dyDescent="0.2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5.75" customHeight="1" x14ac:dyDescent="0.2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5.75" customHeight="1" x14ac:dyDescent="0.2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5.75" customHeight="1" x14ac:dyDescent="0.2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5.75" customHeight="1" x14ac:dyDescent="0.2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5.75" customHeight="1" x14ac:dyDescent="0.2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5.75" customHeight="1" x14ac:dyDescent="0.2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5.75" customHeight="1" x14ac:dyDescent="0.2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5.75" customHeight="1" x14ac:dyDescent="0.2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5.75" customHeight="1" x14ac:dyDescent="0.2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5.75" customHeight="1" x14ac:dyDescent="0.2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5.75" customHeight="1" x14ac:dyDescent="0.2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5.75" customHeight="1" x14ac:dyDescent="0.2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5.75" customHeight="1" x14ac:dyDescent="0.2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5.75" customHeight="1" x14ac:dyDescent="0.2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5.75" customHeight="1" x14ac:dyDescent="0.2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5.75" customHeight="1" x14ac:dyDescent="0.2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5.75" customHeight="1" x14ac:dyDescent="0.2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5.75" customHeight="1" x14ac:dyDescent="0.2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5.75" customHeight="1" x14ac:dyDescent="0.2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5.75" customHeight="1" x14ac:dyDescent="0.2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5.75" customHeight="1" x14ac:dyDescent="0.2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5.75" customHeight="1" x14ac:dyDescent="0.2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5.75" customHeight="1" x14ac:dyDescent="0.2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5.75" customHeight="1" x14ac:dyDescent="0.2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5.75" customHeight="1" x14ac:dyDescent="0.2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5.75" customHeight="1" x14ac:dyDescent="0.2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5.75" customHeight="1" x14ac:dyDescent="0.2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5.75" customHeight="1" x14ac:dyDescent="0.2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5.75" customHeight="1" x14ac:dyDescent="0.2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5.75" customHeight="1" x14ac:dyDescent="0.2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5.75" customHeight="1" x14ac:dyDescent="0.2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5.75" customHeight="1" x14ac:dyDescent="0.2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5.75" customHeight="1" x14ac:dyDescent="0.2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5.75" customHeight="1" x14ac:dyDescent="0.2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5.75" customHeight="1" x14ac:dyDescent="0.2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5.75" customHeight="1" x14ac:dyDescent="0.2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5.75" customHeight="1" x14ac:dyDescent="0.2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5.75" customHeight="1" x14ac:dyDescent="0.2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5.75" customHeight="1" x14ac:dyDescent="0.2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5.75" customHeight="1" x14ac:dyDescent="0.2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5.75" customHeight="1" x14ac:dyDescent="0.2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5.75" customHeight="1" x14ac:dyDescent="0.2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5.75" customHeight="1" x14ac:dyDescent="0.2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5.75" customHeight="1" x14ac:dyDescent="0.2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5.75" customHeight="1" x14ac:dyDescent="0.2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5.75" customHeight="1" x14ac:dyDescent="0.2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5.75" customHeight="1" x14ac:dyDescent="0.2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5.75" customHeight="1" x14ac:dyDescent="0.2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5.75" customHeight="1" x14ac:dyDescent="0.2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5.75" customHeight="1" x14ac:dyDescent="0.2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5.75" customHeight="1" x14ac:dyDescent="0.2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5.75" customHeight="1" x14ac:dyDescent="0.2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5.75" customHeight="1" x14ac:dyDescent="0.2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5.75" customHeight="1" x14ac:dyDescent="0.2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5.75" customHeight="1" x14ac:dyDescent="0.2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5.75" customHeight="1" x14ac:dyDescent="0.2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5.75" customHeight="1" x14ac:dyDescent="0.2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5.75" customHeight="1" x14ac:dyDescent="0.2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5.75" customHeight="1" x14ac:dyDescent="0.2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5.75" customHeight="1" x14ac:dyDescent="0.2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5.75" customHeight="1" x14ac:dyDescent="0.2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5.75" customHeight="1" x14ac:dyDescent="0.2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5.75" customHeight="1" x14ac:dyDescent="0.2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5.75" customHeight="1" x14ac:dyDescent="0.2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5.75" customHeight="1" x14ac:dyDescent="0.2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5.75" customHeight="1" x14ac:dyDescent="0.2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5.75" customHeight="1" x14ac:dyDescent="0.2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5.75" customHeight="1" x14ac:dyDescent="0.2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5.75" customHeight="1" x14ac:dyDescent="0.2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5.75" customHeight="1" x14ac:dyDescent="0.2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5.75" customHeight="1" x14ac:dyDescent="0.2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5.75" customHeight="1" x14ac:dyDescent="0.2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5.75" customHeight="1" x14ac:dyDescent="0.2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5.75" customHeight="1" x14ac:dyDescent="0.2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5.75" customHeight="1" x14ac:dyDescent="0.2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5.75" customHeight="1" x14ac:dyDescent="0.2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5.75" customHeight="1" x14ac:dyDescent="0.2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5.75" customHeight="1" x14ac:dyDescent="0.2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5.75" customHeight="1" x14ac:dyDescent="0.2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5.75" customHeight="1" x14ac:dyDescent="0.2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5.75" customHeight="1" x14ac:dyDescent="0.2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5.75" customHeight="1" x14ac:dyDescent="0.2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5.75" customHeight="1" x14ac:dyDescent="0.2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5.75" customHeight="1" x14ac:dyDescent="0.2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5.75" customHeight="1" x14ac:dyDescent="0.2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5.75" customHeight="1" x14ac:dyDescent="0.2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5.75" customHeight="1" x14ac:dyDescent="0.2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5.75" customHeight="1" x14ac:dyDescent="0.2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5.75" customHeight="1" x14ac:dyDescent="0.2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5.75" customHeight="1" x14ac:dyDescent="0.2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5.75" customHeight="1" x14ac:dyDescent="0.2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5.75" customHeight="1" x14ac:dyDescent="0.2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5.75" customHeight="1" x14ac:dyDescent="0.2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5.75" customHeight="1" x14ac:dyDescent="0.2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5.75" customHeight="1" x14ac:dyDescent="0.2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5.75" customHeight="1" x14ac:dyDescent="0.2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5.75" customHeight="1" x14ac:dyDescent="0.2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5.75" customHeight="1" x14ac:dyDescent="0.2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5.75" customHeight="1" x14ac:dyDescent="0.2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5.75" customHeight="1" x14ac:dyDescent="0.2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5.75" customHeight="1" x14ac:dyDescent="0.2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5.75" customHeight="1" x14ac:dyDescent="0.2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5.75" customHeight="1" x14ac:dyDescent="0.2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5.75" customHeight="1" x14ac:dyDescent="0.2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5.75" customHeight="1" x14ac:dyDescent="0.2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5.75" customHeight="1" x14ac:dyDescent="0.2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5.75" customHeight="1" x14ac:dyDescent="0.2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5.75" customHeight="1" x14ac:dyDescent="0.2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5.75" customHeight="1" x14ac:dyDescent="0.25">
      <c r="A986" s="101"/>
      <c r="B986" s="101"/>
      <c r="C986" s="101"/>
      <c r="D986" s="101"/>
      <c r="E986" s="101"/>
      <c r="F986" s="101"/>
      <c r="G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5.75" customHeight="1" x14ac:dyDescent="0.25"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</sheetData>
  <mergeCells count="28">
    <mergeCell ref="A33:D33"/>
    <mergeCell ref="E33:G33"/>
    <mergeCell ref="E26:E30"/>
    <mergeCell ref="F26:F30"/>
    <mergeCell ref="A21:E21"/>
    <mergeCell ref="F21:G21"/>
    <mergeCell ref="A24:G24"/>
    <mergeCell ref="A26:A30"/>
    <mergeCell ref="B26:B30"/>
    <mergeCell ref="C26:C30"/>
    <mergeCell ref="D26:D30"/>
    <mergeCell ref="G26:G30"/>
    <mergeCell ref="A2:G2"/>
    <mergeCell ref="A31:G31"/>
    <mergeCell ref="A3:G3"/>
    <mergeCell ref="E5:F6"/>
    <mergeCell ref="A15:G15"/>
    <mergeCell ref="A16:C16"/>
    <mergeCell ref="D16:E16"/>
    <mergeCell ref="F16:G16"/>
    <mergeCell ref="F17:G17"/>
    <mergeCell ref="D17:E17"/>
    <mergeCell ref="D18:E18"/>
    <mergeCell ref="F18:G18"/>
    <mergeCell ref="D19:E19"/>
    <mergeCell ref="F19:G19"/>
    <mergeCell ref="A20:E20"/>
    <mergeCell ref="F20:G20"/>
  </mergeCells>
  <pageMargins left="0.8" right="0.511811024" top="0.78740157499999996" bottom="0.78740157499999996" header="0" footer="0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tabSelected="1" topLeftCell="A37" zoomScale="85" zoomScaleNormal="85" workbookViewId="0">
      <selection activeCell="F47" sqref="F47"/>
    </sheetView>
  </sheetViews>
  <sheetFormatPr defaultRowHeight="15.75" x14ac:dyDescent="0.25"/>
  <cols>
    <col min="1" max="1" width="43.140625" style="148" customWidth="1"/>
    <col min="2" max="2" width="96" style="148" customWidth="1"/>
    <col min="3" max="5" width="29.5703125" style="148" hidden="1" customWidth="1"/>
    <col min="6" max="6" width="12.5703125" style="161" customWidth="1"/>
    <col min="7" max="7" width="20" style="148" customWidth="1"/>
    <col min="8" max="16384" width="9.140625" style="148"/>
  </cols>
  <sheetData>
    <row r="2" spans="1:7" ht="27.75" customHeight="1" x14ac:dyDescent="0.25">
      <c r="A2" s="267" t="s">
        <v>343</v>
      </c>
      <c r="B2" s="267"/>
      <c r="C2" s="267"/>
      <c r="D2" s="267"/>
      <c r="E2" s="267"/>
      <c r="F2" s="267"/>
      <c r="G2" s="267"/>
    </row>
    <row r="3" spans="1:7" x14ac:dyDescent="0.25">
      <c r="A3" s="264" t="s">
        <v>331</v>
      </c>
      <c r="B3" s="265"/>
      <c r="C3" s="265"/>
      <c r="D3" s="265"/>
      <c r="E3" s="265"/>
      <c r="F3" s="265"/>
      <c r="G3" s="266"/>
    </row>
    <row r="4" spans="1:7" ht="31.5" x14ac:dyDescent="0.25">
      <c r="A4" s="149" t="s">
        <v>267</v>
      </c>
      <c r="B4" s="149" t="s">
        <v>175</v>
      </c>
      <c r="C4" s="149" t="s">
        <v>176</v>
      </c>
      <c r="D4" s="149" t="s">
        <v>177</v>
      </c>
      <c r="E4" s="149" t="s">
        <v>178</v>
      </c>
      <c r="F4" s="149" t="s">
        <v>329</v>
      </c>
      <c r="G4" s="149" t="s">
        <v>328</v>
      </c>
    </row>
    <row r="5" spans="1:7" ht="31.5" x14ac:dyDescent="0.25">
      <c r="A5" s="150" t="s">
        <v>179</v>
      </c>
      <c r="B5" s="150" t="s">
        <v>281</v>
      </c>
      <c r="C5" s="150" t="s">
        <v>180</v>
      </c>
      <c r="D5" s="151">
        <v>4</v>
      </c>
      <c r="E5" s="152">
        <f t="shared" ref="E5:E33" si="0">D5*95</f>
        <v>380</v>
      </c>
      <c r="F5" s="152">
        <f>E5*12</f>
        <v>4560</v>
      </c>
      <c r="G5" s="153" t="s">
        <v>275</v>
      </c>
    </row>
    <row r="6" spans="1:7" ht="31.5" x14ac:dyDescent="0.25">
      <c r="A6" s="150" t="s">
        <v>181</v>
      </c>
      <c r="B6" s="150" t="s">
        <v>182</v>
      </c>
      <c r="C6" s="150" t="s">
        <v>180</v>
      </c>
      <c r="D6" s="151">
        <v>1</v>
      </c>
      <c r="E6" s="152">
        <f t="shared" si="0"/>
        <v>95</v>
      </c>
      <c r="F6" s="152">
        <f>E6*12</f>
        <v>1140</v>
      </c>
      <c r="G6" s="153" t="s">
        <v>275</v>
      </c>
    </row>
    <row r="7" spans="1:7" ht="31.5" x14ac:dyDescent="0.25">
      <c r="A7" s="150" t="s">
        <v>183</v>
      </c>
      <c r="B7" s="150" t="s">
        <v>184</v>
      </c>
      <c r="C7" s="150" t="s">
        <v>180</v>
      </c>
      <c r="D7" s="151">
        <v>4</v>
      </c>
      <c r="E7" s="152">
        <f t="shared" si="0"/>
        <v>380</v>
      </c>
      <c r="F7" s="152">
        <f t="shared" ref="F7:F13" si="1">E7*12</f>
        <v>4560</v>
      </c>
      <c r="G7" s="153" t="s">
        <v>275</v>
      </c>
    </row>
    <row r="8" spans="1:7" ht="31.5" x14ac:dyDescent="0.25">
      <c r="A8" s="150" t="s">
        <v>185</v>
      </c>
      <c r="B8" s="150" t="s">
        <v>186</v>
      </c>
      <c r="C8" s="150" t="s">
        <v>180</v>
      </c>
      <c r="D8" s="151">
        <v>4</v>
      </c>
      <c r="E8" s="152">
        <f t="shared" si="0"/>
        <v>380</v>
      </c>
      <c r="F8" s="152">
        <f t="shared" si="1"/>
        <v>4560</v>
      </c>
      <c r="G8" s="153" t="s">
        <v>275</v>
      </c>
    </row>
    <row r="9" spans="1:7" ht="31.5" x14ac:dyDescent="0.25">
      <c r="A9" s="150" t="s">
        <v>187</v>
      </c>
      <c r="B9" s="154" t="s">
        <v>188</v>
      </c>
      <c r="C9" s="150" t="s">
        <v>180</v>
      </c>
      <c r="D9" s="151">
        <v>3</v>
      </c>
      <c r="E9" s="152">
        <f t="shared" si="0"/>
        <v>285</v>
      </c>
      <c r="F9" s="152">
        <f t="shared" si="1"/>
        <v>3420</v>
      </c>
      <c r="G9" s="153" t="s">
        <v>275</v>
      </c>
    </row>
    <row r="10" spans="1:7" ht="31.5" x14ac:dyDescent="0.25">
      <c r="A10" s="150" t="s">
        <v>189</v>
      </c>
      <c r="B10" s="155" t="s">
        <v>279</v>
      </c>
      <c r="C10" s="150" t="s">
        <v>180</v>
      </c>
      <c r="D10" s="151">
        <v>10</v>
      </c>
      <c r="E10" s="152">
        <f t="shared" si="0"/>
        <v>950</v>
      </c>
      <c r="F10" s="152">
        <f t="shared" si="1"/>
        <v>11400</v>
      </c>
      <c r="G10" s="153" t="s">
        <v>275</v>
      </c>
    </row>
    <row r="11" spans="1:7" ht="31.5" x14ac:dyDescent="0.25">
      <c r="A11" s="150" t="s">
        <v>190</v>
      </c>
      <c r="B11" s="150" t="s">
        <v>284</v>
      </c>
      <c r="C11" s="150" t="s">
        <v>180</v>
      </c>
      <c r="D11" s="151">
        <v>8</v>
      </c>
      <c r="E11" s="152">
        <f t="shared" si="0"/>
        <v>760</v>
      </c>
      <c r="F11" s="152">
        <f t="shared" si="1"/>
        <v>9120</v>
      </c>
      <c r="G11" s="153" t="s">
        <v>275</v>
      </c>
    </row>
    <row r="12" spans="1:7" ht="31.5" x14ac:dyDescent="0.25">
      <c r="A12" s="150" t="s">
        <v>191</v>
      </c>
      <c r="B12" s="156" t="s">
        <v>280</v>
      </c>
      <c r="C12" s="150" t="s">
        <v>180</v>
      </c>
      <c r="D12" s="151">
        <v>8</v>
      </c>
      <c r="E12" s="152">
        <f t="shared" si="0"/>
        <v>760</v>
      </c>
      <c r="F12" s="152">
        <f t="shared" si="1"/>
        <v>9120</v>
      </c>
      <c r="G12" s="153" t="s">
        <v>275</v>
      </c>
    </row>
    <row r="13" spans="1:7" ht="31.5" x14ac:dyDescent="0.25">
      <c r="A13" s="150" t="s">
        <v>192</v>
      </c>
      <c r="B13" s="154" t="s">
        <v>193</v>
      </c>
      <c r="C13" s="150" t="s">
        <v>180</v>
      </c>
      <c r="D13" s="151">
        <v>6</v>
      </c>
      <c r="E13" s="152">
        <v>570</v>
      </c>
      <c r="F13" s="152">
        <f t="shared" si="1"/>
        <v>6840</v>
      </c>
      <c r="G13" s="153" t="s">
        <v>275</v>
      </c>
    </row>
    <row r="14" spans="1:7" ht="31.5" x14ac:dyDescent="0.25">
      <c r="A14" s="150" t="s">
        <v>194</v>
      </c>
      <c r="B14" s="150" t="s">
        <v>195</v>
      </c>
      <c r="C14" s="150" t="s">
        <v>196</v>
      </c>
      <c r="D14" s="151">
        <v>2</v>
      </c>
      <c r="E14" s="152">
        <f t="shared" si="0"/>
        <v>190</v>
      </c>
      <c r="F14" s="152">
        <v>380</v>
      </c>
      <c r="G14" s="153" t="s">
        <v>275</v>
      </c>
    </row>
    <row r="15" spans="1:7" ht="78.75" x14ac:dyDescent="0.25">
      <c r="A15" s="150" t="s">
        <v>197</v>
      </c>
      <c r="B15" s="154" t="s">
        <v>198</v>
      </c>
      <c r="C15" s="150" t="s">
        <v>180</v>
      </c>
      <c r="D15" s="151">
        <v>8</v>
      </c>
      <c r="E15" s="152">
        <f t="shared" si="0"/>
        <v>760</v>
      </c>
      <c r="F15" s="152">
        <f>E15*12</f>
        <v>9120</v>
      </c>
      <c r="G15" s="153" t="s">
        <v>275</v>
      </c>
    </row>
    <row r="16" spans="1:7" ht="31.5" x14ac:dyDescent="0.25">
      <c r="A16" s="150" t="s">
        <v>199</v>
      </c>
      <c r="B16" s="150" t="s">
        <v>200</v>
      </c>
      <c r="C16" s="150" t="s">
        <v>180</v>
      </c>
      <c r="D16" s="151">
        <v>2</v>
      </c>
      <c r="E16" s="152">
        <f t="shared" si="0"/>
        <v>190</v>
      </c>
      <c r="F16" s="152">
        <f>E16*12</f>
        <v>2280</v>
      </c>
      <c r="G16" s="153" t="s">
        <v>275</v>
      </c>
    </row>
    <row r="17" spans="1:7" ht="31.5" x14ac:dyDescent="0.25">
      <c r="A17" s="150" t="s">
        <v>201</v>
      </c>
      <c r="B17" s="156" t="s">
        <v>286</v>
      </c>
      <c r="C17" s="150" t="s">
        <v>180</v>
      </c>
      <c r="D17" s="151">
        <v>5</v>
      </c>
      <c r="E17" s="152">
        <f t="shared" si="0"/>
        <v>475</v>
      </c>
      <c r="F17" s="152">
        <f>E17*12</f>
        <v>5700</v>
      </c>
      <c r="G17" s="153" t="s">
        <v>275</v>
      </c>
    </row>
    <row r="18" spans="1:7" ht="63" x14ac:dyDescent="0.25">
      <c r="A18" s="150" t="s">
        <v>202</v>
      </c>
      <c r="B18" s="154" t="s">
        <v>203</v>
      </c>
      <c r="C18" s="150" t="s">
        <v>204</v>
      </c>
      <c r="D18" s="151">
        <v>1</v>
      </c>
      <c r="E18" s="152">
        <f t="shared" si="0"/>
        <v>95</v>
      </c>
      <c r="F18" s="152">
        <v>570</v>
      </c>
      <c r="G18" s="153" t="s">
        <v>275</v>
      </c>
    </row>
    <row r="19" spans="1:7" ht="31.5" x14ac:dyDescent="0.25">
      <c r="A19" s="150" t="s">
        <v>205</v>
      </c>
      <c r="B19" s="150" t="s">
        <v>206</v>
      </c>
      <c r="C19" s="150" t="s">
        <v>180</v>
      </c>
      <c r="D19" s="151">
        <v>1</v>
      </c>
      <c r="E19" s="152">
        <f t="shared" si="0"/>
        <v>95</v>
      </c>
      <c r="F19" s="152">
        <f>E19*12</f>
        <v>1140</v>
      </c>
      <c r="G19" s="153" t="s">
        <v>275</v>
      </c>
    </row>
    <row r="20" spans="1:7" ht="31.5" x14ac:dyDescent="0.25">
      <c r="A20" s="150" t="s">
        <v>207</v>
      </c>
      <c r="B20" s="150" t="s">
        <v>208</v>
      </c>
      <c r="C20" s="150" t="s">
        <v>180</v>
      </c>
      <c r="D20" s="151">
        <v>1</v>
      </c>
      <c r="E20" s="152">
        <f t="shared" si="0"/>
        <v>95</v>
      </c>
      <c r="F20" s="152">
        <f>E20*12</f>
        <v>1140</v>
      </c>
      <c r="G20" s="153" t="s">
        <v>275</v>
      </c>
    </row>
    <row r="21" spans="1:7" ht="47.25" x14ac:dyDescent="0.25">
      <c r="A21" s="150" t="s">
        <v>209</v>
      </c>
      <c r="B21" s="154" t="s">
        <v>210</v>
      </c>
      <c r="C21" s="150" t="s">
        <v>180</v>
      </c>
      <c r="D21" s="151">
        <v>4</v>
      </c>
      <c r="E21" s="152">
        <f t="shared" si="0"/>
        <v>380</v>
      </c>
      <c r="F21" s="152">
        <f>E21*12</f>
        <v>4560</v>
      </c>
      <c r="G21" s="153" t="s">
        <v>275</v>
      </c>
    </row>
    <row r="22" spans="1:7" ht="31.5" x14ac:dyDescent="0.25">
      <c r="A22" s="150" t="s">
        <v>211</v>
      </c>
      <c r="B22" s="150" t="s">
        <v>212</v>
      </c>
      <c r="C22" s="150" t="s">
        <v>180</v>
      </c>
      <c r="D22" s="151">
        <v>1</v>
      </c>
      <c r="E22" s="152">
        <f t="shared" si="0"/>
        <v>95</v>
      </c>
      <c r="F22" s="152">
        <f>E22*12</f>
        <v>1140</v>
      </c>
      <c r="G22" s="153" t="s">
        <v>275</v>
      </c>
    </row>
    <row r="23" spans="1:7" ht="31.5" x14ac:dyDescent="0.25">
      <c r="A23" s="150" t="s">
        <v>213</v>
      </c>
      <c r="B23" s="150" t="s">
        <v>214</v>
      </c>
      <c r="C23" s="150" t="s">
        <v>180</v>
      </c>
      <c r="D23" s="151">
        <v>1</v>
      </c>
      <c r="E23" s="152">
        <f t="shared" si="0"/>
        <v>95</v>
      </c>
      <c r="F23" s="152">
        <f>E23*12</f>
        <v>1140</v>
      </c>
      <c r="G23" s="153" t="s">
        <v>275</v>
      </c>
    </row>
    <row r="24" spans="1:7" ht="31.5" x14ac:dyDescent="0.25">
      <c r="A24" s="150" t="s">
        <v>215</v>
      </c>
      <c r="B24" s="154" t="s">
        <v>216</v>
      </c>
      <c r="C24" s="150" t="s">
        <v>217</v>
      </c>
      <c r="D24" s="151">
        <v>2</v>
      </c>
      <c r="E24" s="152">
        <f t="shared" si="0"/>
        <v>190</v>
      </c>
      <c r="F24" s="152">
        <v>760</v>
      </c>
      <c r="G24" s="153" t="s">
        <v>275</v>
      </c>
    </row>
    <row r="25" spans="1:7" ht="47.25" x14ac:dyDescent="0.25">
      <c r="A25" s="150" t="s">
        <v>218</v>
      </c>
      <c r="B25" s="154" t="s">
        <v>219</v>
      </c>
      <c r="C25" s="150" t="s">
        <v>217</v>
      </c>
      <c r="D25" s="151">
        <v>2</v>
      </c>
      <c r="E25" s="152">
        <f t="shared" si="0"/>
        <v>190</v>
      </c>
      <c r="F25" s="152">
        <v>760</v>
      </c>
      <c r="G25" s="153" t="s">
        <v>275</v>
      </c>
    </row>
    <row r="26" spans="1:7" ht="31.5" x14ac:dyDescent="0.25">
      <c r="A26" s="150" t="s">
        <v>220</v>
      </c>
      <c r="B26" s="156" t="s">
        <v>221</v>
      </c>
      <c r="C26" s="150" t="s">
        <v>222</v>
      </c>
      <c r="D26" s="151">
        <v>2</v>
      </c>
      <c r="E26" s="152">
        <f t="shared" si="0"/>
        <v>190</v>
      </c>
      <c r="F26" s="152">
        <v>760</v>
      </c>
      <c r="G26" s="153" t="s">
        <v>275</v>
      </c>
    </row>
    <row r="27" spans="1:7" ht="47.25" x14ac:dyDescent="0.25">
      <c r="A27" s="153" t="s">
        <v>223</v>
      </c>
      <c r="B27" s="154" t="s">
        <v>224</v>
      </c>
      <c r="C27" s="150" t="s">
        <v>180</v>
      </c>
      <c r="D27" s="151">
        <v>6</v>
      </c>
      <c r="E27" s="152">
        <f t="shared" si="0"/>
        <v>570</v>
      </c>
      <c r="F27" s="152">
        <f>E27*12</f>
        <v>6840</v>
      </c>
      <c r="G27" s="153" t="s">
        <v>275</v>
      </c>
    </row>
    <row r="28" spans="1:7" ht="31.5" x14ac:dyDescent="0.25">
      <c r="A28" s="153" t="s">
        <v>225</v>
      </c>
      <c r="B28" s="153" t="s">
        <v>226</v>
      </c>
      <c r="C28" s="150" t="s">
        <v>180</v>
      </c>
      <c r="D28" s="151">
        <v>4</v>
      </c>
      <c r="E28" s="152">
        <f t="shared" si="0"/>
        <v>380</v>
      </c>
      <c r="F28" s="152">
        <f>E28*12</f>
        <v>4560</v>
      </c>
      <c r="G28" s="153" t="s">
        <v>275</v>
      </c>
    </row>
    <row r="29" spans="1:7" ht="31.5" x14ac:dyDescent="0.25">
      <c r="A29" s="150" t="s">
        <v>227</v>
      </c>
      <c r="B29" s="156" t="s">
        <v>228</v>
      </c>
      <c r="C29" s="150" t="s">
        <v>229</v>
      </c>
      <c r="D29" s="151">
        <v>2</v>
      </c>
      <c r="E29" s="152">
        <f t="shared" si="0"/>
        <v>190</v>
      </c>
      <c r="F29" s="152">
        <v>760</v>
      </c>
      <c r="G29" s="153" t="s">
        <v>275</v>
      </c>
    </row>
    <row r="30" spans="1:7" ht="31.5" x14ac:dyDescent="0.25">
      <c r="A30" s="153" t="s">
        <v>230</v>
      </c>
      <c r="B30" s="154" t="s">
        <v>231</v>
      </c>
      <c r="C30" s="150" t="s">
        <v>232</v>
      </c>
      <c r="D30" s="151">
        <v>3</v>
      </c>
      <c r="E30" s="152">
        <f t="shared" si="0"/>
        <v>285</v>
      </c>
      <c r="F30" s="152">
        <f>E30*12</f>
        <v>3420</v>
      </c>
      <c r="G30" s="153" t="s">
        <v>275</v>
      </c>
    </row>
    <row r="31" spans="1:7" ht="78.75" x14ac:dyDescent="0.25">
      <c r="A31" s="150" t="s">
        <v>233</v>
      </c>
      <c r="B31" s="150" t="s">
        <v>278</v>
      </c>
      <c r="C31" s="150" t="s">
        <v>222</v>
      </c>
      <c r="D31" s="151">
        <v>2</v>
      </c>
      <c r="E31" s="152">
        <f t="shared" si="0"/>
        <v>190</v>
      </c>
      <c r="F31" s="152">
        <v>760</v>
      </c>
      <c r="G31" s="153" t="s">
        <v>275</v>
      </c>
    </row>
    <row r="32" spans="1:7" ht="78.75" x14ac:dyDescent="0.25">
      <c r="A32" s="150" t="s">
        <v>234</v>
      </c>
      <c r="B32" s="156" t="s">
        <v>235</v>
      </c>
      <c r="C32" s="150" t="s">
        <v>217</v>
      </c>
      <c r="D32" s="151">
        <v>3</v>
      </c>
      <c r="E32" s="152">
        <v>285</v>
      </c>
      <c r="F32" s="152">
        <v>1140</v>
      </c>
      <c r="G32" s="153" t="s">
        <v>275</v>
      </c>
    </row>
    <row r="33" spans="1:7" ht="31.5" x14ac:dyDescent="0.25">
      <c r="A33" s="150" t="s">
        <v>236</v>
      </c>
      <c r="B33" s="156" t="s">
        <v>282</v>
      </c>
      <c r="C33" s="150" t="s">
        <v>222</v>
      </c>
      <c r="D33" s="151">
        <v>2</v>
      </c>
      <c r="E33" s="152">
        <f t="shared" si="0"/>
        <v>190</v>
      </c>
      <c r="F33" s="152">
        <v>760</v>
      </c>
      <c r="G33" s="153" t="s">
        <v>275</v>
      </c>
    </row>
    <row r="34" spans="1:7" x14ac:dyDescent="0.25">
      <c r="A34" s="263" t="s">
        <v>320</v>
      </c>
      <c r="B34" s="263"/>
      <c r="C34" s="263"/>
      <c r="D34" s="263"/>
      <c r="E34" s="263"/>
      <c r="F34" s="263"/>
      <c r="G34" s="157" t="s">
        <v>275</v>
      </c>
    </row>
    <row r="35" spans="1:7" x14ac:dyDescent="0.25">
      <c r="A35" s="264" t="s">
        <v>330</v>
      </c>
      <c r="B35" s="265"/>
      <c r="C35" s="265"/>
      <c r="D35" s="265"/>
      <c r="E35" s="265"/>
      <c r="F35" s="265"/>
      <c r="G35" s="266"/>
    </row>
    <row r="36" spans="1:7" ht="31.5" x14ac:dyDescent="0.25">
      <c r="A36" s="149" t="s">
        <v>267</v>
      </c>
      <c r="B36" s="149" t="s">
        <v>175</v>
      </c>
      <c r="C36" s="149" t="s">
        <v>176</v>
      </c>
      <c r="D36" s="149" t="s">
        <v>177</v>
      </c>
      <c r="E36" s="149" t="s">
        <v>178</v>
      </c>
      <c r="F36" s="149" t="s">
        <v>329</v>
      </c>
      <c r="G36" s="149" t="s">
        <v>328</v>
      </c>
    </row>
    <row r="37" spans="1:7" ht="31.5" x14ac:dyDescent="0.25">
      <c r="A37" s="154" t="s">
        <v>237</v>
      </c>
      <c r="B37" s="154" t="s">
        <v>238</v>
      </c>
      <c r="C37" s="150" t="s">
        <v>239</v>
      </c>
      <c r="D37" s="152">
        <v>2</v>
      </c>
      <c r="E37" s="158">
        <v>799</v>
      </c>
      <c r="F37" s="162">
        <v>1598</v>
      </c>
      <c r="G37" s="159"/>
    </row>
    <row r="38" spans="1:7" ht="47.25" x14ac:dyDescent="0.25">
      <c r="A38" s="154" t="s">
        <v>240</v>
      </c>
      <c r="B38" s="150" t="s">
        <v>241</v>
      </c>
      <c r="C38" s="150" t="s">
        <v>276</v>
      </c>
      <c r="D38" s="152">
        <v>2</v>
      </c>
      <c r="E38" s="158">
        <v>799</v>
      </c>
      <c r="F38" s="162">
        <v>1598</v>
      </c>
      <c r="G38" s="159"/>
    </row>
    <row r="39" spans="1:7" ht="31.5" x14ac:dyDescent="0.25">
      <c r="A39" s="150" t="s">
        <v>242</v>
      </c>
      <c r="B39" s="150" t="s">
        <v>243</v>
      </c>
      <c r="C39" s="150" t="s">
        <v>244</v>
      </c>
      <c r="D39" s="152">
        <v>1</v>
      </c>
      <c r="E39" s="158">
        <v>392</v>
      </c>
      <c r="F39" s="162">
        <v>784</v>
      </c>
      <c r="G39" s="159"/>
    </row>
    <row r="40" spans="1:7" ht="47.25" x14ac:dyDescent="0.25">
      <c r="A40" s="150" t="s">
        <v>245</v>
      </c>
      <c r="B40" s="156" t="s">
        <v>283</v>
      </c>
      <c r="C40" s="150" t="s">
        <v>277</v>
      </c>
      <c r="D40" s="152">
        <v>2</v>
      </c>
      <c r="E40" s="158">
        <v>799</v>
      </c>
      <c r="F40" s="162">
        <v>1598</v>
      </c>
      <c r="G40" s="159"/>
    </row>
    <row r="41" spans="1:7" x14ac:dyDescent="0.25">
      <c r="A41" s="150" t="s">
        <v>246</v>
      </c>
      <c r="B41" s="160" t="s">
        <v>247</v>
      </c>
      <c r="C41" s="150" t="s">
        <v>285</v>
      </c>
      <c r="D41" s="152">
        <v>1</v>
      </c>
      <c r="E41" s="158">
        <v>391</v>
      </c>
      <c r="F41" s="162">
        <v>1564</v>
      </c>
      <c r="G41" s="159"/>
    </row>
    <row r="42" spans="1:7" x14ac:dyDescent="0.25">
      <c r="A42" s="263" t="s">
        <v>320</v>
      </c>
      <c r="B42" s="263"/>
      <c r="C42" s="263"/>
      <c r="D42" s="263"/>
      <c r="E42" s="263"/>
      <c r="F42" s="263"/>
      <c r="G42" s="157" t="s">
        <v>275</v>
      </c>
    </row>
    <row r="44" spans="1:7" x14ac:dyDescent="0.25">
      <c r="A44" s="262" t="s">
        <v>344</v>
      </c>
      <c r="B44" s="262"/>
      <c r="C44" s="262"/>
      <c r="D44" s="262"/>
      <c r="E44" s="262"/>
      <c r="F44" s="262"/>
      <c r="G44" s="262"/>
    </row>
  </sheetData>
  <mergeCells count="6">
    <mergeCell ref="A44:G44"/>
    <mergeCell ref="A42:F42"/>
    <mergeCell ref="A3:G3"/>
    <mergeCell ref="A2:G2"/>
    <mergeCell ref="A35:G35"/>
    <mergeCell ref="A34:F34"/>
  </mergeCells>
  <pageMargins left="0.99" right="0.511811024" top="0.78740157499999996" bottom="0.78740157499999996" header="0.31496062000000002" footer="0.31496062000000002"/>
  <pageSetup paperSize="9"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C.C MO Merendeira</vt:lpstr>
      <vt:lpstr>C.C Mo NUTRIÇÃO</vt:lpstr>
      <vt:lpstr>COORDENADOR</vt:lpstr>
      <vt:lpstr>Anexo III - Planilha 6</vt:lpstr>
      <vt:lpstr>Anexos III - Plan. 7 8 e 9</vt:lpstr>
      <vt:lpstr>Anexo III - Planilha 6 (SEM $)</vt:lpstr>
      <vt:lpstr>'C.C MO Merendeira'!Area_de_impressao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Ademi Teixeira</dc:creator>
  <cp:lastModifiedBy>Usuario</cp:lastModifiedBy>
  <cp:lastPrinted>2022-11-10T13:45:19Z</cp:lastPrinted>
  <dcterms:created xsi:type="dcterms:W3CDTF">1601-01-01T00:00:00Z</dcterms:created>
  <dcterms:modified xsi:type="dcterms:W3CDTF">2022-11-10T13:46:40Z</dcterms:modified>
</cp:coreProperties>
</file>